
<file path=[Content_Types].xml><?xml version="1.0" encoding="utf-8"?>
<Types xmlns="http://schemas.openxmlformats.org/package/2006/content-types">
  <Override PartName="/xl/revisions/revisionLog11911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1412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631.xml" ContentType="application/vnd.openxmlformats-officedocument.spreadsheetml.revisionLog+xml"/>
  <Override PartName="/xl/styles.xml" ContentType="application/vnd.openxmlformats-officedocument.spreadsheetml.styles+xml"/>
  <Override PartName="/xl/revisions/revisionLog125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43.xml" ContentType="application/vnd.openxmlformats-officedocument.spreadsheetml.revisionLog+xml"/>
  <Default Extension="xml" ContentType="application/xml"/>
  <Override PartName="/xl/revisions/revisionLog12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222.xml" ContentType="application/vnd.openxmlformats-officedocument.spreadsheetml.revisionLog+xml"/>
  <Override PartName="/xl/revisions/revisionLog1102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1413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5211.xml" ContentType="application/vnd.openxmlformats-officedocument.spreadsheetml.revisionLog+xml"/>
  <Override PartName="/xl/revisions/revisionLog11811.xml" ContentType="application/vnd.openxmlformats-officedocument.spreadsheetml.revisionLog+xml"/>
  <Override PartName="/xl/revisions/revisionLog11312.xml" ContentType="application/vnd.openxmlformats-officedocument.spreadsheetml.revisionLog+xml"/>
  <Override PartName="/xl/revisions/revisionLog1912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6111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133.xml" ContentType="application/vnd.openxmlformats-officedocument.spreadsheetml.revisionLog+xml"/>
  <Override PartName="/xl/revisions/revisionLog11413.xml" ContentType="application/vnd.openxmlformats-officedocument.spreadsheetml.revisionLog+xml"/>
  <Override PartName="/xl/revisions/revisionLog12112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4311.xml" ContentType="application/vnd.openxmlformats-officedocument.spreadsheetml.revisionLog+xml"/>
  <Override PartName="/xl/revisions/revisionLog1612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1711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24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1022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13111.xml" ContentType="application/vnd.openxmlformats-officedocument.spreadsheetml.revisionLog+xml"/>
  <Override PartName="/xl/revisions/revisionLog33.xml" ContentType="application/vnd.openxmlformats-officedocument.spreadsheetml.revisionLog+xml"/>
  <Override PartName="/xl/calcChain.xml" ContentType="application/vnd.openxmlformats-officedocument.spreadsheetml.calcChain+xml"/>
  <Override PartName="/xl/revisions/revisionLog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1821.xml" ContentType="application/vnd.openxmlformats-officedocument.spreadsheetml.revisionLog+xml"/>
  <Override PartName="/xl/revisions/revisionLog11331.xml" ContentType="application/vnd.openxmlformats-officedocument.spreadsheetml.revisionLog+xml"/>
  <Override PartName="/xl/revisions/revisionLog11021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1412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131111.xml" ContentType="application/vnd.openxmlformats-officedocument.spreadsheetml.revisionLog+xml"/>
  <Override PartName="/docProps/core.xml" ContentType="application/vnd.openxmlformats-package.core-properties+xml"/>
  <Override PartName="/xl/revisions/revisionLog116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3311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141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913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16.xml" ContentType="application/vnd.openxmlformats-officedocument.spreadsheetml.revisionLog+xml"/>
  <Default Extension="rels" ContentType="application/vnd.openxmlformats-package.relationships+xml"/>
  <Override PartName="/xl/revisions/revisionLog152.xml" ContentType="application/vnd.openxmlformats-officedocument.spreadsheetml.revisionLog+xml"/>
  <Override PartName="/xl/revisions/revisionLog143111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5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9112.xml" ContentType="application/vnd.openxmlformats-officedocument.spreadsheetml.revisionLog+xml"/>
  <Override PartName="/xl/revisions/revisionLog1132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9040" windowHeight="15840"/>
  </bookViews>
  <sheets>
    <sheet name="общее" sheetId="1" r:id="rId1"/>
  </sheets>
  <definedNames>
    <definedName name="_xlnm._FilterDatabase" localSheetId="0" hidden="1">общее!$A$6:$J$553</definedName>
    <definedName name="Z_027FE178_1172_4222_AF5C_23D964AF488A_.wvu.FilterData" localSheetId="0" hidden="1">общее!$A$4:$J$6</definedName>
    <definedName name="Z_0419BBFE_F3CF_4518_8D24_82FEA8B7DDD6_.wvu.FilterData" localSheetId="0" hidden="1">общее!$A$6:$J$553</definedName>
    <definedName name="Z_06B1F1AE_9936_453D_B440_89FD7733A859_.wvu.FilterData" localSheetId="0" hidden="1">общее!$A$6:$J$451</definedName>
    <definedName name="Z_06B33669_D909_4CD8_806F_33C009B9DF0A_.wvu.FilterData" localSheetId="0" hidden="1">общее!$A$6:$J$553</definedName>
    <definedName name="Z_09F33DD9_E062_4B93_90BA_A6E8876D9E62_.wvu.FilterData" localSheetId="0" hidden="1">общее!$A$4:$J$6</definedName>
    <definedName name="Z_0B19D168_858D_4BCF_80E5_C18DD77CBE9F_.wvu.FilterData" localSheetId="0" hidden="1">общее!$A$4:$J$6</definedName>
    <definedName name="Z_0C71E80D_0254_4693_A8EC_34A4BD1A6F73_.wvu.FilterData" localSheetId="0" hidden="1">общее!$A$4:$J$6</definedName>
    <definedName name="Z_0EDC1FFF_2611_4DAC_98A8_22EC25025967_.wvu.FilterData" localSheetId="0" hidden="1">общее!$A$6:$J$451</definedName>
    <definedName name="Z_0F954C44_2E2C_4880_A030_4864EA711FE0_.wvu.FilterData" localSheetId="0" hidden="1">общее!$A$6:$J$553</definedName>
    <definedName name="Z_16D4F077_2EAE_4B98_A742_A1CD9A7B633C_.wvu.FilterData" localSheetId="0" hidden="1">общее!$A$6:$J$451</definedName>
    <definedName name="Z_1748D69A_4DB3_487A_8AD7_C0B3B71D3FB6_.wvu.FilterData" localSheetId="0" hidden="1">общее!$A$4:$J$6</definedName>
    <definedName name="Z_1862B7E4_4060_4370_88AF_4829C34881B7_.wvu.FilterData" localSheetId="0" hidden="1">общее!$A$6:$J$553</definedName>
    <definedName name="Z_1BDFBE17_25BB_4BB9_B67F_4757B39B2D64_.wvu.FilterData" localSheetId="0" hidden="1">общее!$A$6:$J$451</definedName>
    <definedName name="Z_1BDFBE17_25BB_4BB9_B67F_4757B39B2D64_.wvu.Rows" localSheetId="0" hidden="1">общее!$86:$86</definedName>
    <definedName name="Z_1E3BB7AF_B756_4A0C_A2BE_D723B28D252A_.wvu.FilterData" localSheetId="0" hidden="1">общее!$A$6:$J$451</definedName>
    <definedName name="Z_2021983A_3D6E_4804_9038_C33FE9EA644F_.wvu.FilterData" localSheetId="0" hidden="1">общее!$A$6:$J$451</definedName>
    <definedName name="Z_2140268D_DEA7_466F_AE25_EAEFFE2D0081_.wvu.FilterData" localSheetId="0" hidden="1">общее!$A$4:$J$6</definedName>
    <definedName name="Z_21651801_29AF_44DA_B88B_12DD75943577_.wvu.FilterData" localSheetId="0" hidden="1">общее!$A$6:$J$451</definedName>
    <definedName name="Z_221AFC77_C97B_4D44_8163_7AA758A08BF9_.wvu.FilterData" localSheetId="0" hidden="1">общее!$A$6:$J$318</definedName>
    <definedName name="Z_221AFC77_C97B_4D44_8163_7AA758A08BF9_.wvu.PrintArea" localSheetId="0" hidden="1">общее!$A$1:$J$308</definedName>
    <definedName name="Z_221AFC77_C97B_4D44_8163_7AA758A08BF9_.wvu.PrintTitles" localSheetId="0" hidden="1">общее!$6:$6</definedName>
    <definedName name="Z_24F3E475_1A82_464A_A2B9_6272C75DE965_.wvu.FilterData" localSheetId="0" hidden="1">общее!$A$6:$J$553</definedName>
    <definedName name="Z_2A0A5548_2EEF_4469_A03C_FA481083CE33_.wvu.FilterData" localSheetId="0" hidden="1">общее!$A$6:$J$451</definedName>
    <definedName name="Z_2A4C0749_63B0_4D48_8771_593E99B870CF_.wvu.FilterData" localSheetId="0" hidden="1">общее!$A$6:$J$451</definedName>
    <definedName name="Z_2C18B72E_FABC_405E_9989_871873679CB9_.wvu.FilterData" localSheetId="0" hidden="1">общее!$A$6:$J$553</definedName>
    <definedName name="Z_2DB33E37_AA0F_4B4B_B7C9_A11BA792B878_.wvu.FilterData" localSheetId="0" hidden="1">общее!$A$4:$J$6</definedName>
    <definedName name="Z_3054E370_5DE4_4F07_9AEC_8E1396CAD8D6_.wvu.FilterData" localSheetId="0" hidden="1">общее!$A$6:$J$451</definedName>
    <definedName name="Z_30EAEA67_9656_4874_9B82_0AE83C45AB26_.wvu.FilterData" localSheetId="0" hidden="1">общее!$A$6:$J$451</definedName>
    <definedName name="Z_315252D1_A60E_4446_B1ED_7AE241C4BB71_.wvu.FilterData" localSheetId="0" hidden="1">общее!$A$6:$J$451</definedName>
    <definedName name="Z_322077ED_714E_4730_9121_953073B8C43F_.wvu.FilterData" localSheetId="0" hidden="1">общее!$A$6:$J$318</definedName>
    <definedName name="Z_33313D92_ACCC_472C_8066_C92558BED64F_.wvu.FilterData" localSheetId="0" hidden="1">общее!$A$6:$J$451</definedName>
    <definedName name="Z_33FCD28F_F474_4478_8228_BBE6129DFD33_.wvu.FilterData" localSheetId="0" hidden="1">общее!$A$6:$J$451</definedName>
    <definedName name="Z_36602011_6F80_4B7E_9881_FDB5866DE132_.wvu.FilterData" localSheetId="0" hidden="1">общее!$A$6:$J$553</definedName>
    <definedName name="Z_3824CD03_2F75_4531_8348_997F8B6518CE_.wvu.FilterData" localSheetId="0" hidden="1">общее!$A$6:$J$553</definedName>
    <definedName name="Z_3A3D386F_BF44_4CDF_AECB_A030233CF3BE_.wvu.FilterData" localSheetId="0" hidden="1">общее!$A$6:$J$553</definedName>
    <definedName name="Z_3B5575E9_696E_4E1F_8BBE_8483CF318052_.wvu.FilterData" localSheetId="0" hidden="1">общее!$A$4:$J$6</definedName>
    <definedName name="Z_3B5575E9_696E_4E1F_8BBE_8483CF318052_.wvu.PrintArea" localSheetId="0" hidden="1">общее!$A$1:$J$308</definedName>
    <definedName name="Z_3B5575E9_696E_4E1F_8BBE_8483CF318052_.wvu.PrintTitles" localSheetId="0" hidden="1">общее!$6:$6</definedName>
    <definedName name="Z_3F669C1C_24D3_4C3D_9A16_6C0219D100D3_.wvu.FilterData" localSheetId="0" hidden="1">общее!$A$4:$J$6</definedName>
    <definedName name="Z_40F66B3F_B1A0_4660_B7EC_2C8F1BD66B34_.wvu.FilterData" localSheetId="0" hidden="1">общее!$A$6:$J$451</definedName>
    <definedName name="Z_429899D9_5B00_46A4_8670_9042E5D6B3B9_.wvu.FilterData" localSheetId="0" hidden="1">общее!$A$6:$J$451</definedName>
    <definedName name="Z_429AA136_6142_4A99_977B_8067300179C4_.wvu.FilterData" localSheetId="0" hidden="1">общее!$A$6:$J$451</definedName>
    <definedName name="Z_452C56A1_7A56_4ADE_A5CF_E260228787E3_.wvu.FilterData" localSheetId="0" hidden="1">общее!$A$4:$J$6</definedName>
    <definedName name="Z_452C56A1_7A56_4ADE_A5CF_E260228787E3_.wvu.PrintArea" localSheetId="0" hidden="1">общее!$A$1:$J$308</definedName>
    <definedName name="Z_452C56A1_7A56_4ADE_A5CF_E260228787E3_.wvu.PrintTitles" localSheetId="0" hidden="1">общее!$6:$6</definedName>
    <definedName name="Z_471079C8_6E8B_4088_8968_A7D0C5B8653D_.wvu.FilterData" localSheetId="0" hidden="1">общее!$A$6:$J$553</definedName>
    <definedName name="Z_495617EB_A9DC_44E1_A455_3D0079645590_.wvu.FilterData" localSheetId="0" hidden="1">общее!$A$6:$J$451</definedName>
    <definedName name="Z_4C9A721B_C5BE_4E52_A18E_0730E1D3B8FE_.wvu.FilterData" localSheetId="0" hidden="1">общее!$A$6:$J$451</definedName>
    <definedName name="Z_4CD9C922_19B5_419E_BD84_E209894B16C0_.wvu.FilterData" localSheetId="0" hidden="1">общее!$A$6:$J$451</definedName>
    <definedName name="Z_527D5B17_7578_4A0E_8233_A8DD6DE458C2_.wvu.FilterData" localSheetId="0" hidden="1">общее!$A$6:$J$451</definedName>
    <definedName name="Z_5512C256_B576_4E26_8E01_289925B9D9C4_.wvu.FilterData" localSheetId="0" hidden="1">общее!$A$4:$J$6</definedName>
    <definedName name="Z_57216EB5_F285_4D3D_8804_F4C1447258E5_.wvu.FilterData" localSheetId="0" hidden="1">общее!$A$6:$J$451</definedName>
    <definedName name="Z_5D9BE3B7_C618_47DB_8F0E_D1DDB1705E6B_.wvu.FilterData" localSheetId="0" hidden="1">общее!$A$4:$J$6</definedName>
    <definedName name="Z_5EEB5DC5_097B_47D6_81BA_F19E1000B57E_.wvu.FilterData" localSheetId="0" hidden="1">общее!$A$6:$J$451</definedName>
    <definedName name="Z_5EEB5DC5_097B_47D6_81BA_F19E1000B57E_.wvu.PrintArea" localSheetId="0" hidden="1">общее!$A$1:$J$308</definedName>
    <definedName name="Z_5EEB5DC5_097B_47D6_81BA_F19E1000B57E_.wvu.PrintTitles" localSheetId="0" hidden="1">общее!$6:$6</definedName>
    <definedName name="Z_60012CAC_965D_4CFC_93A4_5CCD711B12F0_.wvu.FilterData" localSheetId="0" hidden="1">общее!$A$4:$J$6</definedName>
    <definedName name="Z_6149D971_6896_4099_83EB_61159C951281_.wvu.FilterData" localSheetId="0" hidden="1">общее!$A$6:$J$451</definedName>
    <definedName name="Z_65CADE76_9E13_43BF_B11F_E308EC288263_.wvu.FilterData" localSheetId="0" hidden="1">общее!$A$6:$J$451</definedName>
    <definedName name="Z_675C859F_867B_4E3E_8283_3B2C94BFA5E5_.wvu.FilterData" localSheetId="0" hidden="1">общее!$A$6:$J$553</definedName>
    <definedName name="Z_68CBFC64_03A4_4F74_B34E_EE1DB915A668_.wvu.FilterData" localSheetId="0" hidden="1">общее!$A$6:$J$553</definedName>
    <definedName name="Z_6DB878EC_F0AA_4EE0_8DBD_0D2F2413D073_.wvu.FilterData" localSheetId="0" hidden="1">общее!$A$6:$J$451</definedName>
    <definedName name="Z_713A662A_DFDD_43FB_A56E_1E210432D89D_.wvu.FilterData" localSheetId="0" hidden="1">общее!$A$6:$J$318</definedName>
    <definedName name="Z_72615B4A_0666_48DC_B3A0_332799C5347B_.wvu.FilterData" localSheetId="0" hidden="1">общее!$A$4:$J$6</definedName>
    <definedName name="Z_72EDDA2C_BFF2_4D48_A13B_2B9C46213374_.wvu.FilterData" localSheetId="0" hidden="1">общее!$A$6:$J$451</definedName>
    <definedName name="Z_743F23AC_8B5C_40B6_9ADD_B2B54B0B36A7_.wvu.FilterData" localSheetId="0" hidden="1">общее!$A$6:$J$451</definedName>
    <definedName name="Z_746B9BA0_2CAB_416E_B194_EC52DB1EC742_.wvu.FilterData" localSheetId="0" hidden="1">общее!$A$6:$J$451</definedName>
    <definedName name="Z_768BA9CF_2122_41A7_8903_ECE3A54B69F8_.wvu.FilterData" localSheetId="0" hidden="1">общее!$A$6:$J$553</definedName>
    <definedName name="Z_78D70EA8_5249_4DAA_AE4A_2D8FFFD697D9_.wvu.FilterData" localSheetId="0" hidden="1">общее!$A$6:$J$451</definedName>
    <definedName name="Z_795D5ECF_BF90_4F3E_A74E_B1A55C8421F2_.wvu.FilterData" localSheetId="0" hidden="1">общее!$A$6:$J$451</definedName>
    <definedName name="Z_7A936B14_3168_4319_80EC_9AB0E1E51913_.wvu.FilterData" localSheetId="0" hidden="1">общее!$A$6:$J$451</definedName>
    <definedName name="Z_7C69758B_CDC9_4874_B714_8DA98D7197DD_.wvu.FilterData" localSheetId="0" hidden="1">общее!$A$6:$J$451</definedName>
    <definedName name="Z_7EDDA008_F905_436E_A980_951BDACDA577_.wvu.FilterData" localSheetId="0" hidden="1">общее!$A$4:$J$6</definedName>
    <definedName name="Z_7F2FA179_7E75_4D04_9C08_383F9EAE36E4_.wvu.FilterData" localSheetId="0" hidden="1">общее!$A$6:$J$451</definedName>
    <definedName name="Z_7F311C52_3815_4334_BC86_EFE1D9CF838D_.wvu.FilterData" localSheetId="0" hidden="1">общее!$A$6:$J$318</definedName>
    <definedName name="Z_82778C3B_E039_40FB_9D6E_6C955809D3AF_.wvu.FilterData" localSheetId="0" hidden="1">общее!$A$6:$J$451</definedName>
    <definedName name="Z_82F7123C_C030_4534_8B46_822C4EBC62EC_.wvu.FilterData" localSheetId="0" hidden="1">общее!$A$6:$J$553</definedName>
    <definedName name="Z_84AB9039_6109_4932_AA14_522BD4A30F0B_.wvu.FilterData" localSheetId="0" hidden="1">общее!$A$4:$J$6</definedName>
    <definedName name="Z_85BFB728_94F1_4323_ACC8_9456F845AE11_.wvu.FilterData" localSheetId="0" hidden="1">общее!$A$6:$J$451</definedName>
    <definedName name="Z_868786DC_4C96_45F5_A272_3E03D4B934A0_.wvu.FilterData" localSheetId="0" hidden="1">общее!$A$6:$J$451</definedName>
    <definedName name="Z_8712F0EA_8AFD_45F0_99A0_31E181367C18_.wvu.FilterData" localSheetId="0" hidden="1">общее!$A$4:$J$6</definedName>
    <definedName name="Z_87307EED_7277_4B82_83B9_FD6EFB33210A_.wvu.FilterData" localSheetId="0" hidden="1">общее!$A$6:$J$451</definedName>
    <definedName name="Z_8BA1F70D_2590_40B0_8F4D_CC37D4F962D2_.wvu.FilterData" localSheetId="0" hidden="1">общее!$A$6:$J$451</definedName>
    <definedName name="Z_8DA01475_C6A0_4A19_B7EB_B1C704431492_.wvu.FilterData" localSheetId="0" hidden="1">общее!$A$6:$J$553</definedName>
    <definedName name="Z_8E60DEEE_B29D_4EEA_B25A_DB1975B13507_.wvu.FilterData" localSheetId="0" hidden="1">общее!$A$6:$J$553</definedName>
    <definedName name="Z_8FB1E024_9866_4CAD_B900_0CCFEA27B234_.wvu.FilterData" localSheetId="0" hidden="1">общее!$A$6:$J$553</definedName>
    <definedName name="Z_8FB1E024_9866_4CAD_B900_0CCFEA27B234_.wvu.PrintArea" localSheetId="0" hidden="1">общее!$A$1:$J$308</definedName>
    <definedName name="Z_8FB1E024_9866_4CAD_B900_0CCFEA27B234_.wvu.PrintTitles" localSheetId="0" hidden="1">общее!$6:$6</definedName>
    <definedName name="Z_90104242_D578_485A_91E2_ACB42B11755F_.wvu.FilterData" localSheetId="0" hidden="1">общее!$A$6:$J$451</definedName>
    <definedName name="Z_90518B97_7307_4173_A97E_975285B914B1_.wvu.FilterData" localSheetId="0" hidden="1">общее!$A$6:$J$553</definedName>
    <definedName name="Z_93443DB4_16CC_4115_8132_074F13427393_.wvu.FilterData" localSheetId="0" hidden="1">общее!$A$6:$J$318</definedName>
    <definedName name="Z_93A13551_3E8E_4065_89A7_310AA9E7AE54_.wvu.FilterData" localSheetId="0" hidden="1">общее!$A$6:$J$451</definedName>
    <definedName name="Z_94F9C593_9DE2_4EC4_AFA3_39D38CF2BB33_.wvu.FilterData" localSheetId="0" hidden="1">общее!$A$6:$J$318</definedName>
    <definedName name="Z_95A7493F_2B11_406A_BB91_458FD9DC3BAE_.wvu.FilterData" localSheetId="0" hidden="1">общее!$A$6:$J$553</definedName>
    <definedName name="Z_95A7493F_2B11_406A_BB91_458FD9DC3BAE_.wvu.PrintArea" localSheetId="0" hidden="1">общее!$A$1:$J$308</definedName>
    <definedName name="Z_95A7493F_2B11_406A_BB91_458FD9DC3BAE_.wvu.PrintTitles" localSheetId="0" hidden="1">общее!$6:$6</definedName>
    <definedName name="Z_966D3932_E429_4C59_AC55_697D9EEA620A_.wvu.FilterData" localSheetId="0" hidden="1">общее!$A$6:$J$553</definedName>
    <definedName name="Z_966D3932_E429_4C59_AC55_697D9EEA620A_.wvu.PrintArea" localSheetId="0" hidden="1">общее!$A$1:$J$316</definedName>
    <definedName name="Z_966D3932_E429_4C59_AC55_697D9EEA620A_.wvu.PrintTitles" localSheetId="0" hidden="1">общее!$6:$6</definedName>
    <definedName name="Z_998E5F34_5F22_456C_AF6B_44B849DA5E75_.wvu.FilterData" localSheetId="0" hidden="1">общее!$A$6:$J$318</definedName>
    <definedName name="Z_9BFA17BE_4413_48EA_8DFA_9D7972E1D966_.wvu.FilterData" localSheetId="0" hidden="1">общее!$A$6:$J$318</definedName>
    <definedName name="Z_9BFA17BE_4413_48EA_8DFA_9D7972E1D966_.wvu.Rows" localSheetId="0" hidden="1">общее!$204:$206</definedName>
    <definedName name="Z_9DB42EA6_6F33_4055_AFFC_2CB330A83BF6_.wvu.FilterData" localSheetId="0" hidden="1">общее!$A$6:$J$318</definedName>
    <definedName name="Z_9EB09BA5_1A06_464B_9D4E_3EF1374F6659_.wvu.FilterData" localSheetId="0" hidden="1">общее!$A$6:$J$318</definedName>
    <definedName name="Z_A274E916_0616_4798_8975_3911D43C14F5_.wvu.FilterData" localSheetId="0" hidden="1">общее!$A$6:$J$451</definedName>
    <definedName name="Z_A600D8D5_C13F_49F2_9D2C_FC8EA32AC551_.wvu.FilterData" localSheetId="0" hidden="1">общее!$A$6:$J$553</definedName>
    <definedName name="Z_A600D8D5_C13F_49F2_9D2C_FC8EA32AC551_.wvu.PrintTitles" localSheetId="0" hidden="1">общее!$6:$6</definedName>
    <definedName name="Z_A75085A3_4AC1_49B5_8DC1_19942A878723_.wvu.FilterData" localSheetId="0" hidden="1">общее!$A$6:$J$451</definedName>
    <definedName name="Z_AA3BE0DE_1363_4DDA_934E_FD9CAE988533_.wvu.FilterData" localSheetId="0" hidden="1">общее!$A$6:$J$451</definedName>
    <definedName name="Z_ACBA7AB7_E5BF_4817_ACF6_DA5FB388AD46_.wvu.FilterData" localSheetId="0" hidden="1">общее!$A$6:$J$451</definedName>
    <definedName name="Z_AEABEE2C_6038_47D9_81A7_15110E43218C_.wvu.FilterData" localSheetId="0" hidden="1">общее!$A$6:$J$451</definedName>
    <definedName name="Z_B0CF427B_E64B_46A6_97A4_9B49090FE4BE_.wvu.FilterData" localSheetId="0" hidden="1">общее!$A$6:$J$451</definedName>
    <definedName name="Z_B4997D58_BD25_4440_9383_3C887D277BCF_.wvu.FilterData" localSheetId="0" hidden="1">общее!$A$6:$J$451</definedName>
    <definedName name="Z_B607774B_B68E_4DBE_B4D4_274DD101B3B3_.wvu.FilterData" localSheetId="0" hidden="1">общее!$A$4:$J$6</definedName>
    <definedName name="Z_B637BC8F_E49F_4D36_BA7E_87587BAEF462_.wvu.FilterData" localSheetId="0" hidden="1">общее!$A$6:$J$451</definedName>
    <definedName name="Z_B8AC68F9_618C_4990_B101_9BD7FB1FCD22_.wvu.FilterData" localSheetId="0" hidden="1">общее!$A$4:$J$6</definedName>
    <definedName name="Z_BB4DF29A_3635_4350_9E09_BBEF363FC239_.wvu.FilterData" localSheetId="0" hidden="1">общее!$A$4:$J$6</definedName>
    <definedName name="Z_BC4BF63E_98F8_4CE0_B0DE_A2A71C291EFE_.wvu.FilterData" localSheetId="0" hidden="1">общее!$A$6:$J$318</definedName>
    <definedName name="Z_BE1C4A44_01B5_4ECE_8D55_C71095D37032_.wvu.FilterData" localSheetId="0" hidden="1">общее!$A$6:$J$553</definedName>
    <definedName name="Z_BED4F540_47A7_459B_8414_21EF84302EA3_.wvu.FilterData" localSheetId="0" hidden="1">общее!$A$6:$J$451</definedName>
    <definedName name="Z_BF36043A_AFA1_4ED6_B54F_F4173C55E31C_.wvu.FilterData" localSheetId="0" hidden="1">общее!$A$6:$J$451</definedName>
    <definedName name="Z_BF57B08F_2B48_4EE9_9ADD_06D6906608C1_.wvu.FilterData" localSheetId="0" hidden="1">общее!$A$6:$J$553</definedName>
    <definedName name="Z_C105019C_D493_4AF2_B08B_98003C4FEF9B_.wvu.FilterData" localSheetId="0" hidden="1">общее!$A$6:$J$451</definedName>
    <definedName name="Z_C32A6808_4BDA_43E4_ACD1_1B0FCC0DA219_.wvu.FilterData" localSheetId="0" hidden="1">общее!$A$6:$J$451</definedName>
    <definedName name="Z_C343756C_7EBC_41EB_89B6_11C31F46AD7D_.wvu.FilterData" localSheetId="0" hidden="1">общее!$A$6:$J$451</definedName>
    <definedName name="Z_C4269454_1D3D_4937_A7DB_6BFDB690E1BF_.wvu.FilterData" localSheetId="0" hidden="1">общее!$A$6:$J$451</definedName>
    <definedName name="Z_C4A91C4C_4FDF_4528_B780_BABD8261F89B_.wvu.FilterData" localSheetId="0" hidden="1">общее!$A$6:$J$318</definedName>
    <definedName name="Z_C7FD81BD_691B_4A89_96A0_CDABC50081E4_.wvu.FilterData" localSheetId="0" hidden="1">общее!$A$6:$J$451</definedName>
    <definedName name="Z_C8489D43_32B9_4349_973B_9C94F0536721_.wvu.FilterData" localSheetId="0" hidden="1">общее!$A$6:$J$553</definedName>
    <definedName name="Z_CC0A6F72_A956_4FF0_A9CF_B2F133844683_.wvu.FilterData" localSheetId="0" hidden="1">общее!$A$6:$J$451</definedName>
    <definedName name="Z_CF069AD8_C6E4_40EE_85C1_CD44D38BC77F_.wvu.FilterData" localSheetId="0" hidden="1">общее!$A$6:$J$318</definedName>
    <definedName name="Z_CF1EFC15_1276_44E9_B8E0_6069FE1FC094_.wvu.FilterData" localSheetId="0" hidden="1">общее!$A$6:$J$451</definedName>
    <definedName name="Z_CFB0A04F_563D_4D2B_BCD3_ACFCDC70E584_.wvu.FilterData" localSheetId="0" hidden="1">общее!$A$6:$J$318</definedName>
    <definedName name="Z_CFD58EC5_F475_4F0C_8822_861C497EA100_.wvu.FilterData" localSheetId="0" hidden="1">общее!$A$6:$J$553</definedName>
    <definedName name="Z_CFD58EC5_F475_4F0C_8822_861C497EA100_.wvu.PrintTitles" localSheetId="0" hidden="1">общее!$6:$6</definedName>
    <definedName name="Z_D0621073_25BE_47D7_AC33_51146458D41C_.wvu.FilterData" localSheetId="0" hidden="1">общее!$A$6:$J$553</definedName>
    <definedName name="Z_D0621073_25BE_47D7_AC33_51146458D41C_.wvu.Rows" localSheetId="0" hidden="1">общее!$204:$206</definedName>
    <definedName name="Z_D14B1F1D_6F0E_49B1_92FB_6E5D79228E22_.wvu.FilterData" localSheetId="0" hidden="1">общее!$A$6:$J$451</definedName>
    <definedName name="Z_D3FC038B_D1F5_4CDD_BF89_B0BF2773CD42_.wvu.FilterData" localSheetId="0" hidden="1">общее!$A$4:$J$6</definedName>
    <definedName name="Z_D4E8D1A3_1CF7_4E9F_8E3E_76E99A013BCC_.wvu.FilterData" localSheetId="0" hidden="1">общее!$A$6:$J$451</definedName>
    <definedName name="Z_D5681C61_0984_4C5B_9D67_8EE316AD015C_.wvu.FilterData" localSheetId="0" hidden="1">общее!$A$6:$J$451</definedName>
    <definedName name="Z_D64EF95C_79C4_46AC_AC41_4006BE2579BA_.wvu.FilterData" localSheetId="0" hidden="1">общее!$A$6:$J$451</definedName>
    <definedName name="Z_D99C893A_0D9F_4F69_B1E5_4BCEB72F4291_.wvu.FilterData" localSheetId="0" hidden="1">общее!$A$4:$J$6</definedName>
    <definedName name="Z_DB146771_765B_4EDB_AC76_D56707AD72CF_.wvu.FilterData" localSheetId="0" hidden="1">общее!$A$6:$J$451</definedName>
    <definedName name="Z_DE0623D9_75DF_4C41_AF3E_5381C2A8629F_.wvu.FilterData" localSheetId="0" hidden="1">общее!$A$6:$J$451</definedName>
    <definedName name="Z_E147D13D_D04D_431E_888C_5A9AE670FC44_.wvu.FilterData" localSheetId="0" hidden="1">общее!$A$4:$J$6</definedName>
    <definedName name="Z_E147D13D_D04D_431E_888C_5A9AE670FC44_.wvu.PrintTitles" localSheetId="0" hidden="1">общее!$6:$6</definedName>
    <definedName name="Z_E1663454_FD8A_4EB7_8B04_ADE04D736B77_.wvu.FilterData" localSheetId="0" hidden="1">общее!$A$6:$J$451</definedName>
    <definedName name="Z_E3334516_B3FD_45B9_AB64_DFED61082F84_.wvu.FilterData" localSheetId="0" hidden="1">общее!$A$6:$J$451</definedName>
    <definedName name="Z_E3983C1A_AB41_491B_B4D8_ECB97796B009_.wvu.FilterData" localSheetId="0" hidden="1">общее!$A$6:$J$451</definedName>
    <definedName name="Z_E418290D_2076_47BD_8438_6673CF24E35A_.wvu.FilterData" localSheetId="0" hidden="1">общее!$A$6:$J$451</definedName>
    <definedName name="Z_EA8E6D18_68D7_4389_88CB_3C3027AB668A_.wvu.FilterData" localSheetId="0" hidden="1">общее!$A$6:$J$553</definedName>
    <definedName name="Z_EB3DA93C_6911_4C7B_AD72_921D92689799_.wvu.FilterData" localSheetId="0" hidden="1">общее!$A$6:$J$553</definedName>
    <definedName name="Z_EB3DA93C_6911_4C7B_AD72_921D92689799_.wvu.PrintArea" localSheetId="0" hidden="1">общее!$A$1:$J$316</definedName>
    <definedName name="Z_EB3DA93C_6911_4C7B_AD72_921D92689799_.wvu.PrintTitles" localSheetId="0" hidden="1">общее!$6:$6</definedName>
    <definedName name="Z_EE3611DB_BB9A_42C8_98CA_2B323AB8FB7B_.wvu.FilterData" localSheetId="0" hidden="1">общее!$A$6:$J$451</definedName>
    <definedName name="Z_EF32CA8F_131B_41F0_AA31_167807ADE2D4_.wvu.FilterData" localSheetId="0" hidden="1">общее!$A$6:$J$553</definedName>
    <definedName name="Z_EFD63851_2976_4987_8539_F3FE3A991088_.wvu.FilterData" localSheetId="0" hidden="1">общее!$A$6:$J$451</definedName>
    <definedName name="Z_F06ACB63_A424_47E0_8092_CCE891CCD225_.wvu.FilterData" localSheetId="0" hidden="1">общее!$A$4:$J$6</definedName>
    <definedName name="Z_F5149A81_C534_4D57_8E28_ACCC96AC9AC3_.wvu.FilterData" localSheetId="0" hidden="1">общее!$A$6:$J$451</definedName>
    <definedName name="Z_F5211A6A_EE37_46DC_9C2C_FBE0CAB7604C_.wvu.FilterData" localSheetId="0" hidden="1">общее!$A$4:$J$6</definedName>
    <definedName name="Z_F6991520_2C3B_4C21_9197_8515F05E79C7_.wvu.FilterData" localSheetId="0" hidden="1">общее!$A$6:$J$451</definedName>
    <definedName name="Z_F73173ED_9D02_4835_8031_F71A7D33ECA6_.wvu.FilterData" localSheetId="0" hidden="1">общее!$A$6:$J$553</definedName>
    <definedName name="Z_F9324F9E_6E0D_484A_B1A6_F87CCAA93894_.wvu.FilterData" localSheetId="0" hidden="1">общее!$A$6:$J$553</definedName>
    <definedName name="Z_F9CD2061_D224_494A_B06D_1C81E6930B04_.wvu.FilterData" localSheetId="0" hidden="1">общее!$A$6:$J$318</definedName>
    <definedName name="Z_F9D2B861_A6DF_4E58_9205_20667B07345D_.wvu.FilterData" localSheetId="0" hidden="1">общее!$A$6:$J$451</definedName>
    <definedName name="Z_FA039D92_C83F_438E_BA9D_917452CA1B7F_.wvu.FilterData" localSheetId="0" hidden="1">общее!$A$6:$J$553</definedName>
    <definedName name="Z_FF1C8053_6325_4562_BDE7_81A6D9BCDD2B_.wvu.FilterData" localSheetId="0" hidden="1">общее!$A$6:$J$318</definedName>
    <definedName name="_xlnm.Print_Titles" localSheetId="0">общее!$6:$6</definedName>
    <definedName name="_xlnm.Print_Area" localSheetId="0">общее!$A$1:$J$316</definedName>
  </definedNames>
  <calcPr calcId="124519"/>
  <customWorkbookViews>
    <customWorkbookView name="User_452d - Личное представление" guid="{EB3DA93C-6911-4C7B-AD72-921D92689799}" mergeInterval="0" personalView="1" maximized="1" xWindow="1" yWindow="1" windowWidth="1920" windowHeight="850" activeSheetId="1"/>
    <customWorkbookView name="User416b - Личное представление" guid="{90518B97-7307-4173-A97E-975285B914B1}" mergeInterval="0" personalView="1" maximized="1" xWindow="1" yWindow="1" windowWidth="1920" windowHeight="850" activeSheetId="1"/>
    <customWorkbookView name="User415 - Личное представление" guid="{06B33669-D909-4CD8-806F-33C009B9DF0A}" mergeInterval="0" personalView="1" maximized="1" windowWidth="1916" windowHeight="854" activeSheetId="1"/>
    <customWorkbookView name="user459b - Личное представление" guid="{FA039D92-C83F-438E-BA9D-917452CA1B7F}" mergeInterval="0" personalView="1" maximized="1" xWindow="-8" yWindow="-8" windowWidth="1936" windowHeight="1056" activeSheetId="1"/>
    <customWorkbookView name="Use565c - Личное представление" guid="{A600D8D5-C13F-49F2-9D2C-FC8EA32AC551}" mergeInterval="0" personalView="1" maximized="1" xWindow="1" yWindow="1" windowWidth="1920" windowHeight="802" activeSheetId="1"/>
    <customWorkbookView name="user415c - Личное представление" guid="{3824CD03-2F75-4531-8348-997F8B6518CE}" mergeInterval="0" personalView="1" maximized="1" xWindow="1" yWindow="1" windowWidth="1303" windowHeight="501" activeSheetId="1"/>
    <customWorkbookView name="User463d - Личное представление" guid="{F9324F9E-6E0D-484A-B1A6-F87CCAA93894}" mergeInterval="0" personalView="1" maximized="1" xWindow="1" yWindow="1" windowWidth="1920" windowHeight="850" activeSheetId="1"/>
    <customWorkbookView name="user457b - Личное представление" guid="{95A7493F-2B11-406A-BB91-458FD9DC3BAE}" mergeInterval="0" personalView="1" maximized="1" xWindow="1" yWindow="1" windowWidth="1789" windowHeight="690" activeSheetId="1"/>
    <customWorkbookView name="User465b - Личное представление" guid="{471079C8-6E8B-4088-8968-A7D0C5B8653D}" mergeInterval="0" personalView="1" maximized="1" xWindow="1" yWindow="1" windowWidth="1920" windowHeight="850" activeSheetId="1"/>
    <customWorkbookView name="Танечка - Личное представление" guid="{BE1C4A44-01B5-4ECE-8D55-C71095D37032}" mergeInterval="0" personalView="1" maximized="1" xWindow="1" yWindow="1" windowWidth="1920" windowHeight="850" activeSheetId="1"/>
    <customWorkbookView name="User563c - Личное представление" guid="{675C859F-867B-4E3E-8283-3B2C94BFA5E5}" mergeInterval="0" personalView="1" maximized="1" xWindow="1" yWindow="1" windowWidth="1920" windowHeight="802" activeSheetId="1"/>
    <customWorkbookView name="user565f - Личное представление" guid="{713A662A-DFDD-43FB-A56E-1E210432D89D}" mergeInterval="0" personalView="1" maximized="1" xWindow="1" yWindow="1" windowWidth="1920" windowHeight="850" activeSheetId="1"/>
    <customWorkbookView name="Яна - Личное представление" guid="{9BFA17BE-4413-48EA-8DFA-9D7972E1D966}" mergeInterval="0" personalView="1" maximized="1" xWindow="1" yWindow="1" windowWidth="1920" windowHeight="850" activeSheetId="1"/>
    <customWorkbookView name="user563a - Личное представление" guid="{CFB0A04F-563D-4D2B-BCD3-ACFCDC70E584}" mergeInterval="0" personalView="1" maximized="1" xWindow="1" yWindow="1" windowWidth="1920" windowHeight="850" activeSheetId="1"/>
    <customWorkbookView name="user416d - Личное представление" guid="{998E5F34-5F22-456C-AF6B-44B849DA5E75}" mergeInterval="0" personalView="1" maximized="1" xWindow="1" yWindow="1" windowWidth="1916" windowHeight="692" activeSheetId="1"/>
    <customWorkbookView name="user457a - Личное представление" guid="{1BDFBE17-25BB-4BB9-B67F-4757B39B2D64}" mergeInterval="0" personalView="1" maximized="1" xWindow="1" yWindow="1" windowWidth="1916" windowHeight="762" activeSheetId="1"/>
    <customWorkbookView name="User415b - Личное представление" guid="{0EDC1FFF-2611-4DAC-98A8-22EC25025967}" mergeInterval="0" personalView="1" maximized="1" xWindow="1" yWindow="1" windowWidth="1916" windowHeight="808" activeSheetId="1"/>
    <customWorkbookView name="user - Личное представление" guid="{868786DC-4C96-45F5-A272-3E03D4B934A0}" mergeInterval="0" personalView="1" maximized="1" xWindow="1" yWindow="1" windowWidth="1920" windowHeight="755" activeSheetId="1"/>
    <customWorkbookView name="user415a - Личное представление" guid="{F9D2B861-A6DF-4E58-9205-20667B07345D}" mergeInterval="0" personalView="1" maximized="1" xWindow="1" yWindow="1" windowWidth="1440" windowHeight="633" activeSheetId="1"/>
    <customWorkbookView name="User_455 - Личное представление" guid="{33313D92-ACCC-472C-8066-C92558BED64F}" mergeInterval="0" personalView="1" maximized="1" xWindow="1" yWindow="1" windowWidth="1920" windowHeight="753" activeSheetId="1"/>
    <customWorkbookView name="User565 - Личное представление" guid="{B5FF27E5-4C0E-4323-88CE-5D44F441DDEF}" mergeInterval="0" personalView="1" maximized="1" xWindow="1" yWindow="1" windowWidth="1920" windowHeight="829" activeSheetId="1"/>
    <customWorkbookView name="user458 - Личное представление" guid="{CC0A6F72-A956-4FF0-A9CF-B2F133844683}" mergeInterval="0" personalView="1" maximized="1" xWindow="1" yWindow="1" windowWidth="1280" windowHeight="453" activeSheetId="1"/>
    <customWorkbookView name="User457c  - Личное представление" guid="{2A0A5548-2EEF-4469-A03C-FA481083CE33}" mergeInterval="0" personalView="1" maximized="1" windowWidth="1020" windowHeight="569" activeSheetId="1"/>
    <customWorkbookView name="user459c - Личное представление" guid="{84AB9039-6109-4932-AA14-522BD4A30F0B}" mergeInterval="0" personalView="1" maximized="1" xWindow="1" yWindow="1" windowWidth="1272" windowHeight="748" activeSheetId="1"/>
    <customWorkbookView name="user_457 - Личное представление" guid="{7EDDA008-F905-436E-A980-951BDACDA577}" mergeInterval="0" personalView="1" maximized="1" xWindow="1" yWindow="1" windowWidth="1920" windowHeight="753" activeSheetId="1"/>
    <customWorkbookView name="User416 - Личное представление" guid="{452C56A1-7A56-4ADE-A5CF-E260228787E3}" mergeInterval="0" personalView="1" maximized="1" windowWidth="1020" windowHeight="596" activeSheetId="1"/>
    <customWorkbookView name="Garmash - Личное представление" guid="{3B5575E9-696E-4E1F-8BBE-8483CF318052}" mergeInterval="0" personalView="1" maximized="1" windowWidth="1020" windowHeight="562" activeSheetId="1"/>
    <customWorkbookView name="User_463 - Личное представление" guid="{E147D13D-D04D-431E-888C-5A9AE670FC44}" mergeInterval="0" personalView="1" maximized="1" windowWidth="1276" windowHeight="850" activeSheetId="1"/>
    <customWorkbookView name="Tanya - Личное представление" guid="{795D5ECF-BF90-4F3E-A74E-B1A55C8421F2}" mergeInterval="0" personalView="1" maximized="1" xWindow="1" yWindow="1" windowWidth="1920" windowHeight="808" activeSheetId="1"/>
    <customWorkbookView name="user_451 - Личное представление" guid="{5EEB5DC5-097B-47D6-81BA-F19E1000B57E}" mergeInterval="0" personalView="1" maximized="1" xWindow="-8" yWindow="-8" windowWidth="1936" windowHeight="1056" activeSheetId="1"/>
    <customWorkbookView name="Танечка - Особисте подання" guid="{839A87F2-F73A-45C5-ADB8-392A99CC1EFF}" mergeInterval="0" personalView="1" maximized="1" xWindow="-8" yWindow="-8" windowWidth="1936" windowHeight="1056" activeSheetId="1"/>
    <customWorkbookView name="Microsoft - Личное представление" guid="{72EDDA2C-BFF2-4D48-A13B-2B9C46213374}" mergeInterval="0" personalView="1" maximized="1" xWindow="1" yWindow="1" windowWidth="1366" windowHeight="496" activeSheetId="1"/>
    <customWorkbookView name="User56a - Личное представление" guid="{B0CF427B-E64B-46A6-97A4-9B49090FE4BE}" mergeInterval="0" personalView="1" maximized="1" xWindow="-8" yWindow="-8" windowWidth="1936" windowHeight="1056" activeSheetId="1"/>
    <customWorkbookView name="User563b - Личное представление" guid="{8112C56A-816E-41B5-AC5C-5C34336EE27C}" mergeInterval="0" personalView="1" maximized="1" xWindow="-9" yWindow="-9" windowWidth="1938" windowHeight="1048" activeSheetId="1"/>
    <customWorkbookView name="User569c - Личное представление" guid="{BC4BF63E-98F8-4CE0-B0DE-A2A71C291EFE}" mergeInterval="0" personalView="1" maximized="1" xWindow="1" yWindow="1" windowWidth="1920" windowHeight="850" activeSheetId="1"/>
    <customWorkbookView name="user457c - Личное представление" guid="{221AFC77-C97B-4D44-8163-7AA758A08BF9}" mergeInterval="0" personalView="1" maximized="1" xWindow="1" yWindow="1" windowWidth="1920" windowHeight="826" activeSheetId="1"/>
    <customWorkbookView name="User465e - Личное представление" guid="{2C18B72E-FABC-405E-9989-871873679CB9}" mergeInterval="0" personalView="1" maximized="1" xWindow="1" yWindow="1" windowWidth="1920" windowHeight="850" activeSheetId="1"/>
    <customWorkbookView name="user465a - Личное представление" guid="{EF32CA8F-131B-41F0-AA31-167807ADE2D4}" mergeInterval="0" personalView="1" maximized="1" xWindow="1" yWindow="1" windowWidth="1916" windowHeight="850" activeSheetId="1"/>
    <customWorkbookView name="User569a - Личное представление" guid="{8FB1E024-9866-4CAD-B900-0CCFEA27B234}" mergeInterval="0" personalView="1" maximized="1" xWindow="1" yWindow="1" windowWidth="1920" windowHeight="850" activeSheetId="1"/>
    <customWorkbookView name="User_569 - Личное представление" guid="{68CBFC64-03A4-4F74-B34E-EE1DB915A668}" mergeInterval="0" personalView="1" maximized="1" xWindow="1" yWindow="1" windowWidth="1920" windowHeight="850" activeSheetId="1"/>
    <customWorkbookView name="User465d - Личное представление" guid="{D0621073-25BE-47D7-AC33-51146458D41C}" mergeInterval="0" personalView="1" maximized="1" xWindow="1" yWindow="1" windowWidth="1920" windowHeight="850" activeSheetId="1"/>
    <customWorkbookView name="user459a - Личное представление" guid="{8DA01475-C6A0-4A19-B7EB-B1C704431492}" mergeInterval="0" personalView="1" maximized="1" xWindow="1" yWindow="1" windowWidth="1920" windowHeight="850" activeSheetId="1"/>
    <customWorkbookView name="User416a - Личное представление" guid="{CFD58EC5-F475-4F0C-8822-861C497EA100}" mergeInterval="0" personalView="1" maximized="1" xWindow="1" yWindow="1" windowWidth="1899" windowHeight="822" activeSheetId="1"/>
    <customWorkbookView name="user416c - Личное представление" guid="{966D3932-E429-4C59-AC55-697D9EEA620A}" mergeInterval="0" personalView="1" maximized="1" xWindow="1" yWindow="1" windowWidth="1920" windowHeight="78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0" i="1"/>
  <c r="I272"/>
  <c r="J285" l="1"/>
  <c r="I285"/>
  <c r="F266"/>
  <c r="E266"/>
  <c r="C236"/>
  <c r="J264"/>
  <c r="I263"/>
  <c r="H256"/>
  <c r="H254" s="1"/>
  <c r="G256"/>
  <c r="I259"/>
  <c r="H236"/>
  <c r="G236"/>
  <c r="J250"/>
  <c r="J248"/>
  <c r="J247"/>
  <c r="J246"/>
  <c r="I247"/>
  <c r="I248"/>
  <c r="I250"/>
  <c r="I237"/>
  <c r="C273"/>
  <c r="H279"/>
  <c r="J297"/>
  <c r="I297"/>
  <c r="I136" l="1"/>
  <c r="E136"/>
  <c r="F135"/>
  <c r="E135"/>
  <c r="J134"/>
  <c r="I134"/>
  <c r="F134"/>
  <c r="E134"/>
  <c r="H133"/>
  <c r="H123" s="1"/>
  <c r="G133"/>
  <c r="G123" s="1"/>
  <c r="D133"/>
  <c r="D123" s="1"/>
  <c r="C133"/>
  <c r="C123" s="1"/>
  <c r="J132"/>
  <c r="I132"/>
  <c r="F132"/>
  <c r="E132"/>
  <c r="I131"/>
  <c r="F131"/>
  <c r="E131"/>
  <c r="J130"/>
  <c r="I130"/>
  <c r="F130"/>
  <c r="E130"/>
  <c r="J129"/>
  <c r="I129"/>
  <c r="F129"/>
  <c r="E129"/>
  <c r="J128"/>
  <c r="I128"/>
  <c r="F128"/>
  <c r="E128"/>
  <c r="J127"/>
  <c r="I127"/>
  <c r="F127"/>
  <c r="E127"/>
  <c r="J126"/>
  <c r="I126"/>
  <c r="F126"/>
  <c r="E126"/>
  <c r="J125"/>
  <c r="I125"/>
  <c r="F125"/>
  <c r="E125"/>
  <c r="J124"/>
  <c r="I124"/>
  <c r="F124"/>
  <c r="E124"/>
  <c r="I123" l="1"/>
  <c r="J133"/>
  <c r="E123"/>
  <c r="E133"/>
  <c r="F123"/>
  <c r="F133"/>
  <c r="I133"/>
  <c r="J123"/>
  <c r="F34"/>
  <c r="F57"/>
  <c r="J87"/>
  <c r="I88"/>
  <c r="G98"/>
  <c r="G90" s="1"/>
  <c r="I115"/>
  <c r="E105"/>
  <c r="F105"/>
  <c r="F97"/>
  <c r="D96"/>
  <c r="C96"/>
  <c r="E97"/>
  <c r="F102"/>
  <c r="C204"/>
  <c r="C185"/>
  <c r="F165"/>
  <c r="F149"/>
  <c r="E149"/>
  <c r="J148"/>
  <c r="I148"/>
  <c r="F148"/>
  <c r="E148"/>
  <c r="H147"/>
  <c r="G147"/>
  <c r="D147"/>
  <c r="C147"/>
  <c r="F146"/>
  <c r="E146"/>
  <c r="F145"/>
  <c r="E145"/>
  <c r="G144"/>
  <c r="D144"/>
  <c r="C144"/>
  <c r="J143"/>
  <c r="I143"/>
  <c r="F143"/>
  <c r="E143"/>
  <c r="H142"/>
  <c r="G142"/>
  <c r="D142"/>
  <c r="C142"/>
  <c r="J141"/>
  <c r="I141"/>
  <c r="F141"/>
  <c r="E141"/>
  <c r="J140"/>
  <c r="I140"/>
  <c r="F140"/>
  <c r="E140"/>
  <c r="I139"/>
  <c r="F139"/>
  <c r="E139"/>
  <c r="I138"/>
  <c r="F138"/>
  <c r="E138"/>
  <c r="G211"/>
  <c r="H218"/>
  <c r="I225"/>
  <c r="I224"/>
  <c r="H223"/>
  <c r="I223" s="1"/>
  <c r="D236"/>
  <c r="F236" s="1"/>
  <c r="J298"/>
  <c r="J295" s="1"/>
  <c r="I298"/>
  <c r="I295" s="1"/>
  <c r="H295"/>
  <c r="G295"/>
  <c r="D295"/>
  <c r="C295"/>
  <c r="F298"/>
  <c r="E298"/>
  <c r="E254"/>
  <c r="D254"/>
  <c r="C254"/>
  <c r="H307"/>
  <c r="H306" s="1"/>
  <c r="H312" s="1"/>
  <c r="D307"/>
  <c r="D306" s="1"/>
  <c r="D312" s="1"/>
  <c r="G307"/>
  <c r="G306" s="1"/>
  <c r="C307"/>
  <c r="C306" s="1"/>
  <c r="C312" s="1"/>
  <c r="J311"/>
  <c r="J309"/>
  <c r="J303"/>
  <c r="J302"/>
  <c r="J284"/>
  <c r="J271"/>
  <c r="J266"/>
  <c r="J262"/>
  <c r="J261"/>
  <c r="J260"/>
  <c r="J259"/>
  <c r="J258"/>
  <c r="J257"/>
  <c r="J251"/>
  <c r="J242"/>
  <c r="J241"/>
  <c r="J238"/>
  <c r="J233"/>
  <c r="J220"/>
  <c r="J217"/>
  <c r="J216"/>
  <c r="J209"/>
  <c r="J208"/>
  <c r="J203"/>
  <c r="J121"/>
  <c r="F316"/>
  <c r="F315"/>
  <c r="F311"/>
  <c r="F302"/>
  <c r="F296"/>
  <c r="F288"/>
  <c r="F287"/>
  <c r="F284"/>
  <c r="F278"/>
  <c r="F275"/>
  <c r="F274"/>
  <c r="F271"/>
  <c r="F253"/>
  <c r="F251"/>
  <c r="F249"/>
  <c r="F243"/>
  <c r="F242"/>
  <c r="F240"/>
  <c r="F238"/>
  <c r="F234"/>
  <c r="F233"/>
  <c r="F229"/>
  <c r="F228"/>
  <c r="F227"/>
  <c r="F225"/>
  <c r="F224"/>
  <c r="F220"/>
  <c r="F219"/>
  <c r="F217"/>
  <c r="F216"/>
  <c r="F213"/>
  <c r="F212"/>
  <c r="F210"/>
  <c r="F203"/>
  <c r="F202"/>
  <c r="F201"/>
  <c r="F199"/>
  <c r="F198"/>
  <c r="F197"/>
  <c r="F195"/>
  <c r="F194"/>
  <c r="F193"/>
  <c r="F191"/>
  <c r="F190"/>
  <c r="F189"/>
  <c r="F187"/>
  <c r="F186"/>
  <c r="F181"/>
  <c r="F179"/>
  <c r="F178"/>
  <c r="F177"/>
  <c r="F175"/>
  <c r="F173"/>
  <c r="F172"/>
  <c r="F171"/>
  <c r="F170"/>
  <c r="F169"/>
  <c r="F168"/>
  <c r="F167"/>
  <c r="F164"/>
  <c r="F163"/>
  <c r="F161"/>
  <c r="F160"/>
  <c r="F158"/>
  <c r="F157"/>
  <c r="F155"/>
  <c r="F154"/>
  <c r="F122"/>
  <c r="F121"/>
  <c r="F254" l="1"/>
  <c r="C137"/>
  <c r="E144"/>
  <c r="F307"/>
  <c r="E147"/>
  <c r="I142"/>
  <c r="E96"/>
  <c r="F96"/>
  <c r="F142"/>
  <c r="E142"/>
  <c r="G137"/>
  <c r="J142"/>
  <c r="I147"/>
  <c r="F144"/>
  <c r="D137"/>
  <c r="H137"/>
  <c r="F147"/>
  <c r="J147"/>
  <c r="F312"/>
  <c r="F306"/>
  <c r="G312"/>
  <c r="J312" s="1"/>
  <c r="J306"/>
  <c r="J307"/>
  <c r="D279"/>
  <c r="F237"/>
  <c r="H188"/>
  <c r="H290"/>
  <c r="G290"/>
  <c r="E181"/>
  <c r="I302"/>
  <c r="E285"/>
  <c r="E297"/>
  <c r="F137" l="1"/>
  <c r="E137"/>
  <c r="I137"/>
  <c r="J256"/>
  <c r="J237"/>
  <c r="E237"/>
  <c r="G218"/>
  <c r="I220"/>
  <c r="C218"/>
  <c r="C226"/>
  <c r="C223"/>
  <c r="G230"/>
  <c r="G232"/>
  <c r="J231"/>
  <c r="J227"/>
  <c r="F231"/>
  <c r="I209"/>
  <c r="I208"/>
  <c r="H207"/>
  <c r="G207"/>
  <c r="E207"/>
  <c r="D207"/>
  <c r="C207"/>
  <c r="I114"/>
  <c r="I86"/>
  <c r="H98"/>
  <c r="I49"/>
  <c r="G8"/>
  <c r="H8"/>
  <c r="I19"/>
  <c r="E14"/>
  <c r="E15"/>
  <c r="E16"/>
  <c r="E18"/>
  <c r="E20"/>
  <c r="E23"/>
  <c r="E25"/>
  <c r="E26"/>
  <c r="E27"/>
  <c r="E30"/>
  <c r="E31"/>
  <c r="E32"/>
  <c r="E33"/>
  <c r="E34"/>
  <c r="E35"/>
  <c r="E36"/>
  <c r="E37"/>
  <c r="E38"/>
  <c r="E39"/>
  <c r="E41"/>
  <c r="E42"/>
  <c r="E43"/>
  <c r="E45"/>
  <c r="E46"/>
  <c r="E47"/>
  <c r="E52"/>
  <c r="E53"/>
  <c r="E55"/>
  <c r="E56"/>
  <c r="E57"/>
  <c r="E58"/>
  <c r="E59"/>
  <c r="E62"/>
  <c r="E63"/>
  <c r="E64"/>
  <c r="E65"/>
  <c r="E66"/>
  <c r="E68"/>
  <c r="E69"/>
  <c r="E70"/>
  <c r="E72"/>
  <c r="E74"/>
  <c r="E75"/>
  <c r="E76"/>
  <c r="E78"/>
  <c r="E84"/>
  <c r="E85"/>
  <c r="E92"/>
  <c r="E93"/>
  <c r="E94"/>
  <c r="E95"/>
  <c r="E99"/>
  <c r="E100"/>
  <c r="E101"/>
  <c r="E102"/>
  <c r="E103"/>
  <c r="E104"/>
  <c r="E106"/>
  <c r="E107"/>
  <c r="E108"/>
  <c r="E109"/>
  <c r="E110"/>
  <c r="E111"/>
  <c r="E112"/>
  <c r="E113"/>
  <c r="E116"/>
  <c r="E117"/>
  <c r="F11"/>
  <c r="F12"/>
  <c r="F13"/>
  <c r="F14"/>
  <c r="F15"/>
  <c r="F16"/>
  <c r="F18"/>
  <c r="F23"/>
  <c r="F25"/>
  <c r="F26"/>
  <c r="F27"/>
  <c r="F30"/>
  <c r="F31"/>
  <c r="F33"/>
  <c r="F35"/>
  <c r="F36"/>
  <c r="F37"/>
  <c r="F38"/>
  <c r="F39"/>
  <c r="F43"/>
  <c r="F45"/>
  <c r="F46"/>
  <c r="F47"/>
  <c r="F52"/>
  <c r="F56"/>
  <c r="F58"/>
  <c r="F62"/>
  <c r="F63"/>
  <c r="F64"/>
  <c r="F65"/>
  <c r="F66"/>
  <c r="F68"/>
  <c r="F69"/>
  <c r="F70"/>
  <c r="F76"/>
  <c r="F84"/>
  <c r="F85"/>
  <c r="F92"/>
  <c r="F93"/>
  <c r="F94"/>
  <c r="F99"/>
  <c r="F100"/>
  <c r="F101"/>
  <c r="F104"/>
  <c r="F107"/>
  <c r="F109"/>
  <c r="F110"/>
  <c r="F113"/>
  <c r="D98"/>
  <c r="C61"/>
  <c r="D73"/>
  <c r="I280"/>
  <c r="I266"/>
  <c r="I260"/>
  <c r="I246"/>
  <c r="I189"/>
  <c r="E253"/>
  <c r="E251"/>
  <c r="I309"/>
  <c r="I311"/>
  <c r="I291"/>
  <c r="I290"/>
  <c r="E287"/>
  <c r="I284"/>
  <c r="I279"/>
  <c r="I275"/>
  <c r="I277"/>
  <c r="I271"/>
  <c r="I265"/>
  <c r="I264"/>
  <c r="I262"/>
  <c r="I255"/>
  <c r="I242"/>
  <c r="I241"/>
  <c r="H90" l="1"/>
  <c r="I98"/>
  <c r="J98"/>
  <c r="J207"/>
  <c r="I207"/>
  <c r="D120"/>
  <c r="I43"/>
  <c r="I48"/>
  <c r="I77"/>
  <c r="I79"/>
  <c r="I80"/>
  <c r="I81"/>
  <c r="I87"/>
  <c r="D91"/>
  <c r="D90" s="1"/>
  <c r="C91"/>
  <c r="C73"/>
  <c r="C71" s="1"/>
  <c r="D17"/>
  <c r="C17"/>
  <c r="D10"/>
  <c r="C10"/>
  <c r="D226"/>
  <c r="F226" s="1"/>
  <c r="J90" l="1"/>
  <c r="I90"/>
  <c r="F17"/>
  <c r="E17"/>
  <c r="F91"/>
  <c r="E91"/>
  <c r="E73"/>
  <c r="F10"/>
  <c r="I8"/>
  <c r="H185"/>
  <c r="D176"/>
  <c r="C176"/>
  <c r="E183"/>
  <c r="D166"/>
  <c r="E174"/>
  <c r="C166"/>
  <c r="C192"/>
  <c r="G283"/>
  <c r="G226"/>
  <c r="G120"/>
  <c r="F166" l="1"/>
  <c r="F176"/>
  <c r="C270"/>
  <c r="F270" s="1"/>
  <c r="F246"/>
  <c r="C232"/>
  <c r="C230"/>
  <c r="C211"/>
  <c r="C200"/>
  <c r="C196"/>
  <c r="C188"/>
  <c r="C159"/>
  <c r="C156"/>
  <c r="C153"/>
  <c r="C120"/>
  <c r="C9"/>
  <c r="D9"/>
  <c r="E11"/>
  <c r="E12"/>
  <c r="E13"/>
  <c r="C22"/>
  <c r="D22"/>
  <c r="C24"/>
  <c r="D24"/>
  <c r="C29"/>
  <c r="D29"/>
  <c r="C40"/>
  <c r="D40"/>
  <c r="C44"/>
  <c r="D44"/>
  <c r="J48"/>
  <c r="J8" s="1"/>
  <c r="C54"/>
  <c r="C51" s="1"/>
  <c r="D54"/>
  <c r="D61"/>
  <c r="C67"/>
  <c r="D67"/>
  <c r="H71"/>
  <c r="G73"/>
  <c r="G71" s="1"/>
  <c r="H73"/>
  <c r="J77"/>
  <c r="J79"/>
  <c r="J80"/>
  <c r="J81"/>
  <c r="C82"/>
  <c r="D82"/>
  <c r="G82"/>
  <c r="H82"/>
  <c r="C83"/>
  <c r="D83"/>
  <c r="C98"/>
  <c r="C90" s="1"/>
  <c r="H120"/>
  <c r="E121"/>
  <c r="I121"/>
  <c r="E122"/>
  <c r="D153"/>
  <c r="E154"/>
  <c r="E155"/>
  <c r="D156"/>
  <c r="E157"/>
  <c r="E158"/>
  <c r="D159"/>
  <c r="G159"/>
  <c r="H159"/>
  <c r="E160"/>
  <c r="I160"/>
  <c r="E161"/>
  <c r="E162"/>
  <c r="E163"/>
  <c r="E164"/>
  <c r="E165"/>
  <c r="E166"/>
  <c r="E167"/>
  <c r="E168"/>
  <c r="E169"/>
  <c r="E170"/>
  <c r="E171"/>
  <c r="E172"/>
  <c r="E173"/>
  <c r="E175"/>
  <c r="E176"/>
  <c r="E177"/>
  <c r="E178"/>
  <c r="E179"/>
  <c r="E180"/>
  <c r="E182"/>
  <c r="E184"/>
  <c r="D185"/>
  <c r="G185"/>
  <c r="E186"/>
  <c r="I186"/>
  <c r="E187"/>
  <c r="I187"/>
  <c r="D188"/>
  <c r="G188"/>
  <c r="E189"/>
  <c r="E190"/>
  <c r="E191"/>
  <c r="D192"/>
  <c r="E193"/>
  <c r="E194"/>
  <c r="E195"/>
  <c r="D196"/>
  <c r="E197"/>
  <c r="E198"/>
  <c r="E199"/>
  <c r="D200"/>
  <c r="E201"/>
  <c r="E202"/>
  <c r="E203"/>
  <c r="I203"/>
  <c r="E210"/>
  <c r="D211"/>
  <c r="H211"/>
  <c r="E212"/>
  <c r="I212"/>
  <c r="E213"/>
  <c r="C215"/>
  <c r="G215"/>
  <c r="E216"/>
  <c r="I216"/>
  <c r="E217"/>
  <c r="I217"/>
  <c r="D218"/>
  <c r="E219"/>
  <c r="I219"/>
  <c r="E220"/>
  <c r="G222"/>
  <c r="D223"/>
  <c r="F223" s="1"/>
  <c r="E224"/>
  <c r="E225"/>
  <c r="H226"/>
  <c r="J226" s="1"/>
  <c r="E227"/>
  <c r="I227"/>
  <c r="E228"/>
  <c r="E229"/>
  <c r="I229"/>
  <c r="D230"/>
  <c r="H230"/>
  <c r="J230" s="1"/>
  <c r="E231"/>
  <c r="I231"/>
  <c r="D232"/>
  <c r="H232"/>
  <c r="E233"/>
  <c r="E234"/>
  <c r="I234"/>
  <c r="E238"/>
  <c r="I238"/>
  <c r="E240"/>
  <c r="E242"/>
  <c r="E243"/>
  <c r="I243"/>
  <c r="E244"/>
  <c r="E249"/>
  <c r="I251"/>
  <c r="C252"/>
  <c r="D252"/>
  <c r="G254"/>
  <c r="I256"/>
  <c r="I257"/>
  <c r="I258"/>
  <c r="I261"/>
  <c r="E268"/>
  <c r="E269"/>
  <c r="G270"/>
  <c r="J270" s="1"/>
  <c r="H267"/>
  <c r="E271"/>
  <c r="G273"/>
  <c r="H273"/>
  <c r="E275"/>
  <c r="E278"/>
  <c r="D273"/>
  <c r="E280"/>
  <c r="C283"/>
  <c r="D283"/>
  <c r="G282"/>
  <c r="H283"/>
  <c r="J283" s="1"/>
  <c r="E284"/>
  <c r="C286"/>
  <c r="D286"/>
  <c r="E288"/>
  <c r="E296"/>
  <c r="E295" s="1"/>
  <c r="C300"/>
  <c r="D300"/>
  <c r="G300"/>
  <c r="H300"/>
  <c r="C301"/>
  <c r="D301"/>
  <c r="G301"/>
  <c r="H301"/>
  <c r="E302"/>
  <c r="I303"/>
  <c r="E306"/>
  <c r="I306"/>
  <c r="E307"/>
  <c r="I307"/>
  <c r="E311"/>
  <c r="E312"/>
  <c r="I312"/>
  <c r="E315"/>
  <c r="E316"/>
  <c r="D21" l="1"/>
  <c r="F232"/>
  <c r="F200"/>
  <c r="F188"/>
  <c r="F159"/>
  <c r="F301"/>
  <c r="F230"/>
  <c r="F185"/>
  <c r="F153"/>
  <c r="J300"/>
  <c r="F252"/>
  <c r="J301"/>
  <c r="F300"/>
  <c r="F286"/>
  <c r="F196"/>
  <c r="F211"/>
  <c r="E192"/>
  <c r="F192"/>
  <c r="I120"/>
  <c r="J120"/>
  <c r="J236"/>
  <c r="F156"/>
  <c r="E273"/>
  <c r="D215"/>
  <c r="F215" s="1"/>
  <c r="F218"/>
  <c r="F283"/>
  <c r="H215"/>
  <c r="J218"/>
  <c r="E40"/>
  <c r="E24"/>
  <c r="F24"/>
  <c r="E83"/>
  <c r="F83"/>
  <c r="D51"/>
  <c r="E54"/>
  <c r="F54"/>
  <c r="F98"/>
  <c r="E98"/>
  <c r="D60"/>
  <c r="E61"/>
  <c r="F61"/>
  <c r="E44"/>
  <c r="F44"/>
  <c r="E29"/>
  <c r="F29"/>
  <c r="F22"/>
  <c r="E22"/>
  <c r="I188"/>
  <c r="F9"/>
  <c r="H152"/>
  <c r="E67"/>
  <c r="F67"/>
  <c r="F82"/>
  <c r="E82"/>
  <c r="G152"/>
  <c r="C267"/>
  <c r="G267"/>
  <c r="I267" s="1"/>
  <c r="I270"/>
  <c r="E246"/>
  <c r="E252"/>
  <c r="I283"/>
  <c r="I273"/>
  <c r="I254"/>
  <c r="I73"/>
  <c r="I82"/>
  <c r="H50"/>
  <c r="H89" s="1"/>
  <c r="H118" s="1"/>
  <c r="I71"/>
  <c r="D71"/>
  <c r="E286"/>
  <c r="D222"/>
  <c r="C222"/>
  <c r="E283"/>
  <c r="E230"/>
  <c r="I230"/>
  <c r="H222"/>
  <c r="I222" s="1"/>
  <c r="H282"/>
  <c r="J282" s="1"/>
  <c r="I301"/>
  <c r="D282"/>
  <c r="C28"/>
  <c r="E300"/>
  <c r="J82"/>
  <c r="I211"/>
  <c r="E223"/>
  <c r="E188"/>
  <c r="E185"/>
  <c r="E301"/>
  <c r="E232"/>
  <c r="I226"/>
  <c r="E159"/>
  <c r="E120"/>
  <c r="D28"/>
  <c r="C60"/>
  <c r="C21"/>
  <c r="D267"/>
  <c r="I218"/>
  <c r="F120"/>
  <c r="E196"/>
  <c r="D152"/>
  <c r="E153"/>
  <c r="I185"/>
  <c r="C152"/>
  <c r="C282"/>
  <c r="E211"/>
  <c r="E200"/>
  <c r="G50"/>
  <c r="J71"/>
  <c r="I236"/>
  <c r="E9"/>
  <c r="I300"/>
  <c r="E279"/>
  <c r="E270"/>
  <c r="I232"/>
  <c r="E226"/>
  <c r="E218"/>
  <c r="I159"/>
  <c r="E156"/>
  <c r="J73"/>
  <c r="E10"/>
  <c r="J215" l="1"/>
  <c r="H294"/>
  <c r="F267"/>
  <c r="E236"/>
  <c r="E215"/>
  <c r="I215"/>
  <c r="J152"/>
  <c r="F222"/>
  <c r="J222"/>
  <c r="F152"/>
  <c r="F282"/>
  <c r="J267"/>
  <c r="G294"/>
  <c r="G299" s="1"/>
  <c r="G304" s="1"/>
  <c r="E51"/>
  <c r="F51"/>
  <c r="E28"/>
  <c r="F28"/>
  <c r="E71"/>
  <c r="E60"/>
  <c r="F60"/>
  <c r="E21"/>
  <c r="F21"/>
  <c r="I50"/>
  <c r="D50"/>
  <c r="E267"/>
  <c r="I282"/>
  <c r="C8"/>
  <c r="J50"/>
  <c r="C50"/>
  <c r="D8"/>
  <c r="E222"/>
  <c r="D294"/>
  <c r="I152"/>
  <c r="E152"/>
  <c r="E282"/>
  <c r="G89"/>
  <c r="G118" s="1"/>
  <c r="J294" l="1"/>
  <c r="D299"/>
  <c r="D304" s="1"/>
  <c r="E50"/>
  <c r="F50"/>
  <c r="I118"/>
  <c r="F8"/>
  <c r="H299"/>
  <c r="J299" s="1"/>
  <c r="I89"/>
  <c r="C89"/>
  <c r="E8"/>
  <c r="D89"/>
  <c r="J89"/>
  <c r="I294"/>
  <c r="J118"/>
  <c r="D118" l="1"/>
  <c r="F89"/>
  <c r="E89"/>
  <c r="H304"/>
  <c r="I299"/>
  <c r="J304" l="1"/>
  <c r="I304"/>
  <c r="C294"/>
  <c r="C299" l="1"/>
  <c r="F294"/>
  <c r="E294"/>
  <c r="F299" l="1"/>
  <c r="C304"/>
  <c r="E299"/>
  <c r="F304" l="1"/>
  <c r="E304"/>
  <c r="F90" l="1"/>
  <c r="E90"/>
  <c r="C118"/>
  <c r="F118" l="1"/>
  <c r="E118"/>
</calcChain>
</file>

<file path=xl/sharedStrings.xml><?xml version="1.0" encoding="utf-8"?>
<sst xmlns="http://schemas.openxmlformats.org/spreadsheetml/2006/main" count="549" uniqueCount="509">
  <si>
    <t>Загальний фонд</t>
  </si>
  <si>
    <t>Спеціальний фонд</t>
  </si>
  <si>
    <t>Код бюджетної класифікації</t>
  </si>
  <si>
    <t>Найменування коду згідно із бюджетною класифікацією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</si>
  <si>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</si>
  <si>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</si>
  <si>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</si>
  <si>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</si>
  <si>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</si>
  <si>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</si>
  <si>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</si>
  <si>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</si>
  <si>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</si>
  <si>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</si>
  <si>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 xml:space="preserve">Офіційні трансферти </t>
  </si>
  <si>
    <t>Державне управління</t>
  </si>
  <si>
    <t>Органи місцевого самоврядування</t>
  </si>
  <si>
    <t>Освіта</t>
  </si>
  <si>
    <t>Охорона здоров'я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</si>
  <si>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</si>
  <si>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</si>
  <si>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</si>
  <si>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</si>
  <si>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</si>
  <si>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водному транспорті</t>
  </si>
  <si>
    <t>Компенсаційні виплати за пільговий проїзд окремих категорій громадян на залізничному транспорті</t>
  </si>
  <si>
    <t>МІЖБЮДЖЕТНІ ТРАНСФЕРТИ</t>
  </si>
  <si>
    <t>ВСЬОГО ВИДАТКІВ З КРЕДИТУВАННЯМ</t>
  </si>
  <si>
    <t>Податок на прибуток підприємств та фінансових  установ  комунальної власності</t>
  </si>
  <si>
    <t xml:space="preserve">Єдиний податок 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</si>
  <si>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</si>
  <si>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від продажу землі</t>
  </si>
  <si>
    <t xml:space="preserve">Кошти від відчуження майна, що  належить Автономній Республіці Крим та майна, що перебуває в комунальній власності </t>
  </si>
  <si>
    <t>РАЗОМ ДОХОДІВ</t>
  </si>
  <si>
    <t xml:space="preserve">РАЗОМ ВИДАТКИ </t>
  </si>
  <si>
    <t xml:space="preserve"> КРЕДИТУВАННЯ </t>
  </si>
  <si>
    <t xml:space="preserve">ВСЬОГО ВИДАТКІВ </t>
  </si>
  <si>
    <t xml:space="preserve">Адміністративні збори та платежі, доходи від некомерційної господарської діяльності </t>
  </si>
  <si>
    <t xml:space="preserve">Надходження коштів пайової участі у розвитку інфраструктури населеного пункту </t>
  </si>
  <si>
    <t>Надходження коштів від Державного фонду дорогоцінних металів і дорогоцінного каміння</t>
  </si>
  <si>
    <t xml:space="preserve">ФІНАНСУВАННЯ </t>
  </si>
  <si>
    <t>Дефіцит (-)/профіцит (+)</t>
  </si>
  <si>
    <t>Внутрішнє фінансування</t>
  </si>
  <si>
    <t>Фінансування за рахунок коштів єдиного казначейського рахунку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</si>
  <si>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</si>
  <si>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бюджетів</t>
  </si>
  <si>
    <t>Разом коштів, отриманих з усіх джерел фінансування бюджету за типом кредитора</t>
  </si>
  <si>
    <t>Внутрішній борг</t>
  </si>
  <si>
    <t>Класифікація боргу за типом боргового зобов"язання</t>
  </si>
  <si>
    <t>Заборгованість за середньостроковими зобов"язаннями (позики за рахунок ресурсів єдиного казначейського рахунка)</t>
  </si>
  <si>
    <t>Реверсна дотація </t>
  </si>
  <si>
    <t>Податок та збір на доходи фізичних осіб</t>
  </si>
  <si>
    <t xml:space="preserve">Податок на прибуток підприємств </t>
  </si>
  <si>
    <t xml:space="preserve">  14000000</t>
  </si>
  <si>
    <t>Акцизний податок з реалізації суб’єктами господарювання роздрібної торгівлі підакцизних товарів</t>
  </si>
  <si>
    <t xml:space="preserve"> Податок на нерухоме майно, відмінне від земельної ділянки, сплачений фізичними особами, які є власниками об'єктів нежитлової нерухомості</t>
  </si>
  <si>
    <t xml:space="preserve"> 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</si>
  <si>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 xml:space="preserve"> 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</si>
  <si>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</si>
  <si>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</si>
  <si>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</si>
  <si>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</si>
  <si>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</si>
  <si>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</t>
  </si>
  <si>
    <t>Плата за надання адміністративних послуг</t>
  </si>
  <si>
    <t>Плата за надання інших адміністративних послуг</t>
  </si>
  <si>
    <t>Медична субвенція з державного бюджету місцевим бюджетам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</si>
  <si>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</si>
  <si>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</si>
  <si>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</si>
  <si>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</si>
  <si>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Збір за провадження деяких видів підприємницької діяльності, що справлявся до 1 січня 2015 року</t>
  </si>
  <si>
    <t>Місцеві податки</t>
  </si>
  <si>
    <t>Відхилення, тис. грн.</t>
  </si>
  <si>
    <t>Темп зростання, %</t>
  </si>
  <si>
    <t>Адміністративний збір за державну реєстрацію речових прав на нерухоме майно та їх обтяжень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</si>
  <si>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</si>
  <si>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</si>
  <si>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0100</t>
  </si>
  <si>
    <t>1000</t>
  </si>
  <si>
    <t>1010</t>
  </si>
  <si>
    <t>Дошкільна  освіта</t>
  </si>
  <si>
    <t>1020</t>
  </si>
  <si>
    <t xml:space="preserve"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
</t>
  </si>
  <si>
    <t>1030</t>
  </si>
  <si>
    <t>Надання загальної середньої освіти вечiрнiми (змінними) школами</t>
  </si>
  <si>
    <t>Екологічний податок</t>
  </si>
  <si>
    <t>7100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</si>
  <si>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</si>
  <si>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</si>
  <si>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</si>
  <si>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</si>
  <si>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</si>
  <si>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1120</t>
  </si>
  <si>
    <t>2000</t>
  </si>
  <si>
    <t>2010</t>
  </si>
  <si>
    <t>Багатопрофільна стаціонарна медична допомога населенню</t>
  </si>
  <si>
    <t>2140</t>
  </si>
  <si>
    <t>3000</t>
  </si>
  <si>
    <t>3010</t>
  </si>
  <si>
    <t xml:space="preserve"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 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</si>
  <si>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</si>
  <si>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</si>
  <si>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</si>
  <si>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14020000</t>
  </si>
  <si>
    <t>14021900</t>
  </si>
  <si>
    <t>3011</t>
  </si>
  <si>
    <t>3012</t>
  </si>
  <si>
    <t>Надання субсидій населенню для відшкодування витрат на оплату житлово-комунальних послуг</t>
  </si>
  <si>
    <t>3020</t>
  </si>
  <si>
    <t xml:space="preserve">Надання пільг та субсидій населенню на придбання твердого та рідкого пічного побутового палива і скрапленого газу </t>
  </si>
  <si>
    <t>3021</t>
  </si>
  <si>
    <t>3022</t>
  </si>
  <si>
    <t>3030</t>
  </si>
  <si>
    <t>3031</t>
  </si>
  <si>
    <t>3033</t>
  </si>
  <si>
    <t>3034</t>
  </si>
  <si>
    <t>Надання пільг окремим категоріям громадян з оплати послуг зв'язку</t>
  </si>
  <si>
    <t>3035</t>
  </si>
  <si>
    <t>3036</t>
  </si>
  <si>
    <t>Компенсаційні виплати на пільговий проїзд електротранспортом окремим категоріям громадян</t>
  </si>
  <si>
    <t>3040</t>
  </si>
  <si>
    <t xml:space="preserve">Надання допомоги сім'ям з дітьми, малозабезпеченим  сім’ям, інвалідам з дитинства, дітям-інвалідам та тимчасової допомоги дітям </t>
  </si>
  <si>
    <t>3041</t>
  </si>
  <si>
    <t>Надання допомоги у зв'язку з вагітністю і пологами</t>
  </si>
  <si>
    <t>3042</t>
  </si>
  <si>
    <t>3043</t>
  </si>
  <si>
    <t>Надання допомоги при народженні дитини</t>
  </si>
  <si>
    <t>3044</t>
  </si>
  <si>
    <t>Надання допомоги на дітей, над якими встановлено опіку чи піклування</t>
  </si>
  <si>
    <t>3045</t>
  </si>
  <si>
    <t>3046</t>
  </si>
  <si>
    <t>3047</t>
  </si>
  <si>
    <t>3050</t>
  </si>
  <si>
    <t>3080</t>
  </si>
  <si>
    <t>3090</t>
  </si>
  <si>
    <t>3100</t>
  </si>
  <si>
    <t>3104</t>
  </si>
  <si>
    <t>3105</t>
  </si>
  <si>
    <t>3130</t>
  </si>
  <si>
    <t>3133</t>
  </si>
  <si>
    <t>3140</t>
  </si>
  <si>
    <t>3180</t>
  </si>
  <si>
    <t>3190</t>
  </si>
  <si>
    <t>3240</t>
  </si>
  <si>
    <t>Надання допомоги на дітей одиноким матерям</t>
  </si>
  <si>
    <t>Надання тимчасової державної допомоги дітям</t>
  </si>
  <si>
    <t>Пільгове медичне обслуговування осіб, які постраждали внаслідок Чорнобильської катастрофи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</si>
  <si>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</si>
  <si>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</si>
  <si>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Заходи державної політики із забезпечення рівних прав та можливостей жінок та чоловіків</t>
  </si>
  <si>
    <t>Заходи державної політики з питань сім'ї</t>
  </si>
  <si>
    <t>Реалізація державної політики у молодіжній сфері</t>
  </si>
  <si>
    <t>Соціальний захист ветеранів війни та праці</t>
  </si>
  <si>
    <t>6000</t>
  </si>
  <si>
    <t>6010</t>
  </si>
  <si>
    <t>4000</t>
  </si>
  <si>
    <t>4060</t>
  </si>
  <si>
    <t>5000</t>
  </si>
  <si>
    <t>Проведення спортивної роботи в регіоні</t>
  </si>
  <si>
    <t>5010</t>
  </si>
  <si>
    <t>5011</t>
  </si>
  <si>
    <t>5012</t>
  </si>
  <si>
    <t>5030</t>
  </si>
  <si>
    <t>5031</t>
  </si>
  <si>
    <t>5032</t>
  </si>
  <si>
    <t>5033</t>
  </si>
  <si>
    <t>5040</t>
  </si>
  <si>
    <t>5041</t>
  </si>
  <si>
    <t>5060</t>
  </si>
  <si>
    <t>5062</t>
  </si>
  <si>
    <t>5063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</si>
  <si>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</si>
  <si>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</si>
  <si>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та заходів з інвалідного спорту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</si>
  <si>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</si>
  <si>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</si>
  <si>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Забезпечення підготовки спортсменів вищих категорій школами вищої спортивної майстерності</t>
  </si>
  <si>
    <t>Підтримка і розвиток спортивної інфраструктури</t>
  </si>
  <si>
    <t>Утримання комунальних спортивних споруд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</si>
  <si>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</si>
  <si>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</si>
  <si>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Забезпечення діяльності централізованої бухгалтерії</t>
  </si>
  <si>
    <t>7300</t>
  </si>
  <si>
    <t>8000</t>
  </si>
  <si>
    <t>8120</t>
  </si>
  <si>
    <t>Впровадження засобів обліку витрат та регулювання споживання води та теплової енергії</t>
  </si>
  <si>
    <t>Заходи, пов’язані з поліпшенням питної води</t>
  </si>
  <si>
    <t>Забезпечення збору та вивезення сміття і відходів, надійної та безперебійної експлуатації каналізаційних систем</t>
  </si>
  <si>
    <t>Інші заходи у сфері електротранспорту</t>
  </si>
  <si>
    <t>7400</t>
  </si>
  <si>
    <t>Внески до статутного капіталу суб’єктів господарювання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</si>
  <si>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</si>
  <si>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</si>
  <si>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3160</t>
  </si>
  <si>
    <t>1160</t>
  </si>
  <si>
    <t>Заходи з енергозбереження</t>
  </si>
  <si>
    <t>Інші заходи, пов'язані з економічною діяльністю</t>
  </si>
  <si>
    <t>Сприяння розвитку малого та середнього підприємництва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</si>
  <si>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</si>
  <si>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</si>
  <si>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</si>
  <si>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</si>
  <si>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</si>
  <si>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Внутрішні податки на товари та послуги 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</si>
  <si>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</si>
  <si>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</si>
  <si>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 з юридичних осіб</t>
  </si>
  <si>
    <t>Єдиний податок з фізичних осіб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</si>
  <si>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</si>
  <si>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</si>
  <si>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</si>
  <si>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Відсотки за користування 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</si>
  <si>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Надходження від продажу основного капіталу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</si>
  <si>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
</t>
  </si>
  <si>
    <t>7600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</si>
  <si>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</si>
  <si>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Субвенції з державного бюджету місцевим бюджетам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</si>
  <si>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</si>
  <si>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1150</t>
  </si>
  <si>
    <t>1110</t>
  </si>
  <si>
    <t>1161</t>
  </si>
  <si>
    <t>1162</t>
  </si>
  <si>
    <t>2030</t>
  </si>
  <si>
    <t>2080</t>
  </si>
  <si>
    <t>2100</t>
  </si>
  <si>
    <t>2110</t>
  </si>
  <si>
    <t>2111</t>
  </si>
  <si>
    <t>2144</t>
  </si>
  <si>
    <t>2146</t>
  </si>
  <si>
    <t>2150</t>
  </si>
  <si>
    <t>2151</t>
  </si>
  <si>
    <t>2152</t>
  </si>
  <si>
    <t>3081</t>
  </si>
  <si>
    <t>3082</t>
  </si>
  <si>
    <t>3083</t>
  </si>
  <si>
    <t>3085</t>
  </si>
  <si>
    <t>3120</t>
  </si>
  <si>
    <t>3121</t>
  </si>
  <si>
    <t>3122</t>
  </si>
  <si>
    <t>3170</t>
  </si>
  <si>
    <t>3171</t>
  </si>
  <si>
    <t>3191</t>
  </si>
  <si>
    <t>3192</t>
  </si>
  <si>
    <t>3210</t>
  </si>
  <si>
    <t>3230</t>
  </si>
  <si>
    <t>3241</t>
  </si>
  <si>
    <t>3242</t>
  </si>
  <si>
    <t>4030</t>
  </si>
  <si>
    <t>4080</t>
  </si>
  <si>
    <t>4081</t>
  </si>
  <si>
    <t>4082</t>
  </si>
  <si>
    <t>6011</t>
  </si>
  <si>
    <t>6014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</si>
  <si>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</si>
  <si>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 які не 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</si>
  <si>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</si>
  <si>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</si>
  <si>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0160</t>
  </si>
  <si>
    <t>Підготовка кадрів професійно-технічними закладами та іншими закладами освіти</t>
  </si>
  <si>
    <t>Методичне забезпечення діяльності навчальних закладів</t>
  </si>
  <si>
    <t xml:space="preserve">Забезпечення діяльності інших закладів у сфері освіти </t>
  </si>
  <si>
    <t>Інші програми та заходи у сфері освіти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</si>
  <si>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</si>
  <si>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</si>
  <si>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</si>
  <si>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Централізовані заходи з лікування хворих на цукровий та нецукровий діабет</t>
  </si>
  <si>
    <t>Відшкодування вартості лікарських засобів для лікування окремих захворювань</t>
  </si>
  <si>
    <t>Інші  програми, заклади та заходи у сфері охорони здоров’я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</si>
  <si>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</si>
  <si>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</si>
  <si>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Забезпечення діяльності бібліотек</t>
  </si>
  <si>
    <t>Інші заклади та заходи в галузі культури і мистецтва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</si>
  <si>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</si>
  <si>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</si>
  <si>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Надання допомоги при усиновленні дитини
</t>
  </si>
  <si>
    <t>Надання державної соціальної допомоги малозабезпеченим сім"ям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</si>
  <si>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</si>
  <si>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</si>
  <si>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</si>
  <si>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</si>
  <si>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Утримання та ефективна експлуатація об’єктів житлово-комунального господарства</t>
  </si>
  <si>
    <t>Експлуатація та технічне обслуговування житлового фонду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</si>
  <si>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</si>
  <si>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</si>
  <si>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</si>
  <si>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Інша діяльність у сфері житлово-комунального господарства</t>
  </si>
  <si>
    <t xml:space="preserve">Реалізація державних та місцевих житлових програм </t>
  </si>
  <si>
    <t>7130</t>
  </si>
  <si>
    <t>Сільське, лісове, рибне господарство та мисливство</t>
  </si>
  <si>
    <t>Здійснення заходів із землеустрою</t>
  </si>
  <si>
    <t>Будівництво та регіональний розвиток</t>
  </si>
  <si>
    <t>Будівництво об'єктів житлово-комунального господарства</t>
  </si>
  <si>
    <t>Будівництво освітніх установ та закладів</t>
  </si>
  <si>
    <t>Будівництво медичних установ та закладів</t>
  </si>
  <si>
    <t>Будівництво установ та закладів культури</t>
  </si>
  <si>
    <t>Будівництво споруд, установ та закладів фізичної культури і спорту</t>
  </si>
  <si>
    <t>Будівництво об'єктів соціально-культурного призначення</t>
  </si>
  <si>
    <t>7350</t>
  </si>
  <si>
    <t>Розроблення схем планування та забудови територій (містобудівної документації)</t>
  </si>
  <si>
    <t>Транспорт та транспортна інфраструктура, дорожнє господарство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</si>
  <si>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</si>
  <si>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</si>
  <si>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7426</t>
  </si>
  <si>
    <t>Забезпечення надання послуг з перевезення пасажирів електротранспортом</t>
  </si>
  <si>
    <t>Інші послуги та заходи, пов'язані з економічною діяльністю</t>
  </si>
  <si>
    <t>7640</t>
  </si>
  <si>
    <t>7670</t>
  </si>
  <si>
    <t>Інша економічна діяльність</t>
  </si>
  <si>
    <t>7690</t>
  </si>
  <si>
    <t>7693</t>
  </si>
  <si>
    <t>7370</t>
  </si>
  <si>
    <t>Реалізація інших заходів щодо соціально-економічного розвитку територій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</si>
  <si>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</si>
  <si>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</si>
  <si>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</si>
  <si>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Заходи із запобігання та ліквідації надзвичайних ситуацій та наслідків стихійного лиха</t>
  </si>
  <si>
    <t>Заходи з організації рятування на водах</t>
  </si>
  <si>
    <t>8821</t>
  </si>
  <si>
    <t>8822</t>
  </si>
  <si>
    <t>8820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</si>
  <si>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</si>
  <si>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Надання пільг на оплату житлово-комунальних послуг окремим категоріям громадян відповідно до законодавства</t>
  </si>
  <si>
    <t>8200</t>
  </si>
  <si>
    <t>8220</t>
  </si>
  <si>
    <t>8230</t>
  </si>
  <si>
    <t xml:space="preserve"> 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</si>
  <si>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 Надання субсидій населенню для відшкодування витрат на придбання твердого та рідкого пічного побутового палива і скрапленого газу</t>
  </si>
  <si>
    <t>9110</t>
  </si>
  <si>
    <t>Інша діяльність</t>
  </si>
  <si>
    <t>Громадський порядок та безпека</t>
  </si>
  <si>
    <t>Інші заходи громадського порядку та безпеки</t>
  </si>
  <si>
    <t>Надання пільг з оплати послуг зв’язку,  інших передбачених законодавством пільг окремим категоріям громадян та компенсації за пільговий проїзд окремих категорій громадян</t>
  </si>
  <si>
    <t>3032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</si>
  <si>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</si>
  <si>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віку,особам з інвалідістю, дітям з інвалідністю в установах соціального обслуговування</t>
  </si>
  <si>
    <t>Надання реабілітаційних послуг особам з інвалідістю та дітям з інвалідністю</t>
  </si>
  <si>
    <t>Утримання та забезпечення діяльності центрів соціальних служб для сім’ї, дітей та молоді</t>
  </si>
  <si>
    <t>3123</t>
  </si>
  <si>
    <t xml:space="preserve"> Інші заходи та заклади молодіжної політики</t>
  </si>
  <si>
    <t xml:space="preserve"> 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</si>
  <si>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</si>
  <si>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реалізації окремих програм для осіб з інвалідністю</t>
  </si>
  <si>
    <t>3172</t>
  </si>
  <si>
    <t>Встановлення телефонів особам з інвалідністю I і II груп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</si>
  <si>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</si>
  <si>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Заходи та роботи з мобілізаційної підготовки місцевого значення</t>
  </si>
  <si>
    <t xml:space="preserve"> Інші видатки на соціальний захист ветеранів війни та праці</t>
  </si>
  <si>
    <t xml:space="preserve"> Надання фінансової підтримки громадським організаціям ветеранів і осіб з інвалідністю, діяльність яких має соціальну спрямованість</t>
  </si>
  <si>
    <t>Організаці та проведення громадських робіт</t>
  </si>
  <si>
    <t>Інші заклади та заходи</t>
  </si>
  <si>
    <t xml:space="preserve"> Забезпечення діяльності інших закладів у сфері соціального захисту і соціального забезпечення</t>
  </si>
  <si>
    <t xml:space="preserve"> Інші заходи у сфері соціального захисту і соціального забезпечення</t>
  </si>
  <si>
    <t>Програми і централізовані заходи у галузі охорони здоров'я</t>
  </si>
  <si>
    <t>Інші програми, заклади та заходи у сфері освіти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</si>
  <si>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</si>
  <si>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7680</t>
  </si>
  <si>
    <t>8300</t>
  </si>
  <si>
    <t>8340</t>
  </si>
  <si>
    <t>Забезпечення діяльності палаців і будинків культури, клубів, центрів дозвілля та інших  клубних закладів</t>
  </si>
  <si>
    <t>Природоохоронні заходи за рахунок цільових фондів</t>
  </si>
  <si>
    <t xml:space="preserve">Охорона навколишнього природного середовища </t>
  </si>
  <si>
    <t>Рентна плата та плата за використання інших природних ресурсів </t>
  </si>
  <si>
    <t>Плата за встановлення земельного сервітуту</t>
  </si>
  <si>
    <t>3220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</si>
  <si>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</si>
  <si>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</si>
  <si>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</si>
  <si>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14030000</t>
  </si>
  <si>
    <t>14031900</t>
  </si>
  <si>
    <t xml:space="preserve">    14040000</t>
  </si>
  <si>
    <t xml:space="preserve">      18010100</t>
  </si>
  <si>
    <t xml:space="preserve">      18010300</t>
  </si>
  <si>
    <t xml:space="preserve">      18010400</t>
  </si>
  <si>
    <t xml:space="preserve">      18010500</t>
  </si>
  <si>
    <t xml:space="preserve">      18010600</t>
  </si>
  <si>
    <t xml:space="preserve">      18010700</t>
  </si>
  <si>
    <t xml:space="preserve">      18010900</t>
  </si>
  <si>
    <t xml:space="preserve">      18011100</t>
  </si>
  <si>
    <t xml:space="preserve">    22010000</t>
  </si>
  <si>
    <t xml:space="preserve">      22012500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</si>
  <si>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</si>
  <si>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</si>
  <si>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</si>
  <si>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41051500</t>
  </si>
  <si>
    <t>41052000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</si>
  <si>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</si>
  <si>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41053900</t>
  </si>
  <si>
    <t>Інші субвенції з місцевого бюджету</t>
  </si>
  <si>
    <t>ВСЬОГО ДОХОДІВ</t>
  </si>
  <si>
    <t>Членські внески до асоціацій органів місцевого самоврядування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</si>
  <si>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</si>
  <si>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3223</t>
  </si>
  <si>
    <t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І-ІІ групи з числа учасників бойових дій на території інших держав, які стали інвалідами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захисту", та які потребують поліпшення житлових умов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</si>
  <si>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</si>
  <si>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Будівництво установ та закладів соціальної сфери</t>
  </si>
  <si>
    <t>7610</t>
  </si>
  <si>
    <t>9770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</si>
  <si>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</si>
  <si>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Амбулаторно-поліклінічна допомога населенню, крім  первинної медичної допомоги </t>
  </si>
  <si>
    <t>Первинна медична допомога населенню</t>
  </si>
  <si>
    <t>Придбання житла для окремих категорій населення відповідно до законодавства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</si>
  <si>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</si>
  <si>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Інша діяльність щодо забезпечення житлом громадян</t>
  </si>
  <si>
    <t>Виконання інвестиційних проектів за рахунок субвенції на здійснення заходів щодо соціально-економічного розвитку окремих територій</t>
  </si>
  <si>
    <t>7363</t>
  </si>
  <si>
    <t>6012</t>
  </si>
  <si>
    <t>Забезпечення діяльності  з виробництва, транспортування, постачання теплової енергії</t>
  </si>
  <si>
    <t>Погашення різниці між фактичною вартістю теплової енергії, послуг з централізованого водопостачання та водовідведення, постачання холодної води</t>
  </si>
  <si>
    <t>7650</t>
  </si>
  <si>
    <t>Проведення експертної  грошової  оцінки  земельної ділянки чи права на неї</t>
  </si>
  <si>
    <t>0180</t>
  </si>
  <si>
    <t>Інша діяльність у сфері державного управління</t>
  </si>
  <si>
    <t>3086</t>
  </si>
  <si>
    <t>Зміни обсягів депозитів і цінних паперів, що використовуються для управління ліквідністю</t>
  </si>
  <si>
    <t>Підготовка кадрів вищими навчальними закладами І і ІІ рівнів акредитації (коледжами, технікумами, училищами)</t>
  </si>
  <si>
    <t>Освітня субвенція з державного бюджету місцевим бюджетам </t>
  </si>
  <si>
    <t>41034500 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</si>
  <si>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</si>
  <si>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</si>
  <si>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</si>
  <si>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Субвенція з місцевого бюджету на здійснення переданих видатків у сфері освіти  за рахунок коштів освітньої субвенції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</si>
  <si>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  побутовими відходами (вивезення побутових відходів) та 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за рахунок відповідної субвенції з державного бюджету </t>
  </si>
  <si>
    <t>Надання допомоги на дітей, хворих на тяжкі перинатальні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I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</si>
  <si>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3049</t>
  </si>
  <si>
    <t>Відшкодування послуги з догляду за дитиною до трьох років "муніципальна няня"</t>
  </si>
  <si>
    <t>3087</t>
  </si>
  <si>
    <t>Надання допомоги на дітей, які виховуються у багатодітних сім’ях</t>
  </si>
  <si>
    <t>в 3,1 р.б.</t>
  </si>
  <si>
    <t>Надання інших пільг окремим категоріям громадян відповідно до законодавства</t>
  </si>
  <si>
    <t>Плата за розміщення тимчасово вільних коштів місцевих бюджетів</t>
  </si>
  <si>
    <t>41051400</t>
  </si>
  <si>
    <t>41051600</t>
  </si>
  <si>
    <t>41051900</t>
  </si>
  <si>
    <t>Субвенція з місцевого бюджету на придбання ангіографічного обладнання за рахунок відповідної субвенції з державного бюджету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</si>
  <si>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</si>
  <si>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</si>
  <si>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</si>
  <si>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державного бюджету місцевим бюджетам на модернізацію та оновлення матеріально-технічної бази професійно-технічних навчальних закладів</t>
  </si>
  <si>
    <t>Кошти, отримані від надання учасниками процедури закупівель як забезпечення їх тендерної пропозиції (пропозиції конкурсних торгів), які не підлягають поверненню цим учасникам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</si>
  <si>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 </t>
  </si>
  <si>
    <t>ДОХІДНА ЧАСТИНА БЮДЖЕТУ МІСТА МИКОЛАЄВА</t>
  </si>
  <si>
    <t>ВИДАТКОВА ЧАСТИНА ТА КРЕДИТУВАННЯ  БЮДЖЕТУ МІСТА МИКОЛАЄВА</t>
  </si>
  <si>
    <t xml:space="preserve">ІНФОРМАЦІЯ ПРО СТАН МІСЦЕВОГО БОРГУ БЮДЖЕТУ МІСТА МИКОЛАЄВА </t>
  </si>
  <si>
    <t>Місцеві податки і збори , нараховані до 1 січня 2011 року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</si>
  <si>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</si>
  <si>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коштів з рахунків виборчих фондів  </t>
  </si>
  <si>
    <t>41054300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</si>
  <si>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</si>
  <si>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Податок з власників транспортних засобів та інших самохідних машин і механізмів  </t>
  </si>
  <si>
    <t>Збір за забруднення навколишнього природного середовища  </t>
  </si>
  <si>
    <t>41052600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</si>
  <si>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</si>
  <si>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1170</t>
  </si>
  <si>
    <t>Податок на майно</t>
  </si>
  <si>
    <r>
      <t>Субвенція з місцевого бюджету на виплату грошової компенсації за належні для отримання жилі приміщення для сімей осіб, визначених </t>
    </r>
    <r>
      <rPr>
        <u/>
        <sz val="14"/>
        <rFont val="Times New Roman"/>
        <family val="1"/>
        <charset val="204"/>
      </rPr>
      <t>абзацами 5 - 8</t>
    </r>
    <r>
      <rPr>
        <sz val="14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</t>
    </r>
    <r>
      <rPr>
        <u/>
        <sz val="14"/>
        <rFont val="Times New Roman"/>
        <family val="1"/>
        <charset val="204"/>
      </rPr>
      <t>пунктами 11 - 14</t>
    </r>
    <r>
      <rPr>
        <sz val="14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</si>
  <si>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r>
  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 </t>
    </r>
    <r>
      <rPr>
        <u/>
        <sz val="14"/>
        <rFont val="Times New Roman"/>
        <family val="1"/>
        <charset val="204"/>
      </rPr>
      <t>абзаці першому</t>
    </r>
    <r>
      <rPr>
        <sz val="14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u/>
        <sz val="14"/>
        <rFont val="Times New Roman"/>
        <family val="1"/>
        <charset val="204"/>
      </rPr>
      <t>пунктом 7</t>
    </r>
    <r>
      <rPr>
        <sz val="14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</si>
  <si>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</si>
  <si>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</si>
  <si>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Інформація про виконання бюджету міста Миколаєва за 2019 рік  (з динамікою змін порівняно з  2018 роком)</t>
  </si>
  <si>
    <t>Виконано за   2018 рік, тис. грн.</t>
  </si>
  <si>
    <t>Виконано за  2019 рік, тис. грн.</t>
  </si>
  <si>
    <t>станом на 01 січня 2019 року, тис. грн.</t>
  </si>
  <si>
    <t>станом на 01  січня 2020 року, тис. грн.</t>
  </si>
  <si>
    <t>Дотації з місцевих бюджетів іншим місцевим бюджетам</t>
  </si>
  <si>
    <t>Дотація з місцевого бюджету за рахунок стабілізаційної дотації з державного бюджету</t>
  </si>
  <si>
    <t xml:space="preserve">Субвенція з місцевого бюджету на проектні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 </t>
  </si>
  <si>
    <t>41052900</t>
  </si>
  <si>
    <t xml:space="preserve"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 за рахунок відповідної субвенції з державного бюджету  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</si>
  <si>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</si>
  <si>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 2,7 р.б.</t>
  </si>
  <si>
    <t>в 2,2 р.б.</t>
  </si>
  <si>
    <t>в 2,1 р.б.</t>
  </si>
  <si>
    <t xml:space="preserve"> в 2,5 р.б.</t>
  </si>
  <si>
    <t>в  2,2 р.б.</t>
  </si>
  <si>
    <t xml:space="preserve"> в 9,9 р.б.</t>
  </si>
  <si>
    <t>в 2,1р.б.</t>
  </si>
  <si>
    <t>в 1,8 р.б.</t>
  </si>
  <si>
    <t>в 7,4 р.б.</t>
  </si>
  <si>
    <t>в 1,7 р.б.</t>
  </si>
  <si>
    <t>в 2,0 р.б.</t>
  </si>
  <si>
    <t xml:space="preserve"> в 7,7 р.б.</t>
  </si>
  <si>
    <t>в 2,5 р.б.</t>
  </si>
  <si>
    <t>в 2,6 р.б.</t>
  </si>
  <si>
    <t>в 3,4 р.б.</t>
  </si>
  <si>
    <t>в 2,9 р.б.</t>
  </si>
  <si>
    <t>в 3,8 р.б.</t>
  </si>
  <si>
    <t>Забезпечення діяльності інклюзивно-ресурсних центрів</t>
  </si>
  <si>
    <t>Будівництво інших об'єктів комунальної власності</t>
  </si>
  <si>
    <t>Проектування, реставрація та охорона пам'яток архітектури</t>
  </si>
  <si>
    <t>Надання пільгових довгострокових кредитів молодим сім'ям та одиноким молодим громадянам на будівництво/придбання житла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</si>
  <si>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</si>
  <si>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7462</t>
  </si>
  <si>
    <t xml:space="preserve"> Утримання та розвиток автомобільних доріг та дорожньої інфраструктури за рахунок субвенції з  державного бюджету</t>
  </si>
  <si>
    <t>в 1,6 р.б.</t>
  </si>
  <si>
    <t>в 9,7 р.б.</t>
  </si>
  <si>
    <t>в 3,9 р.б.</t>
  </si>
  <si>
    <t xml:space="preserve"> в 2,2 р.б.</t>
  </si>
  <si>
    <t>в 1,9 р.б.</t>
  </si>
  <si>
    <t>в 22,0 р.б.</t>
  </si>
  <si>
    <t>в 7,0 р.б.</t>
  </si>
  <si>
    <t>в 4,7 р.б.</t>
  </si>
  <si>
    <t>в 1,8р.б.</t>
  </si>
  <si>
    <t>в 1,5 р.б</t>
  </si>
  <si>
    <t>в 4,2 р.б.</t>
  </si>
  <si>
    <t>в 2,3 р.б.</t>
  </si>
  <si>
    <t>в 25,2 р.б.</t>
  </si>
  <si>
    <t>в 1,5 р б.</t>
  </si>
  <si>
    <t>в 3,3 р.б.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</si>
</sst>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"/>
    <numFmt numFmtId="166" formatCode="0.0_)"/>
    <numFmt numFmtId="167" formatCode="#,##0.000"/>
    <numFmt numFmtId="168" formatCode="#,##0.0"/>
  </numFmts>
  <fonts count="41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 Cyr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b/>
      <u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Arial Cyr"/>
      <charset val="204"/>
    </font>
    <font>
      <b/>
      <sz val="11"/>
      <color indexed="8"/>
      <name val="Arial Cyr"/>
      <charset val="204"/>
    </font>
    <font>
      <sz val="11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7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rgb="FFFF0000"/>
      <name val="Arial Cyr"/>
      <charset val="204"/>
    </font>
    <font>
      <sz val="14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17" fillId="0" borderId="0" xfId="0" applyFont="1" applyFill="1"/>
    <xf numFmtId="0" fontId="18" fillId="0" borderId="0" xfId="0" applyFont="1" applyFill="1"/>
    <xf numFmtId="0" fontId="11" fillId="0" borderId="0" xfId="0" applyFont="1" applyFill="1"/>
    <xf numFmtId="167" fontId="19" fillId="0" borderId="0" xfId="0" applyNumberFormat="1" applyFont="1" applyFill="1"/>
    <xf numFmtId="167" fontId="3" fillId="0" borderId="0" xfId="0" applyNumberFormat="1" applyFont="1" applyFill="1"/>
    <xf numFmtId="167" fontId="6" fillId="0" borderId="0" xfId="0" applyNumberFormat="1" applyFont="1" applyFill="1"/>
    <xf numFmtId="167" fontId="3" fillId="2" borderId="0" xfId="0" applyNumberFormat="1" applyFont="1" applyFill="1"/>
    <xf numFmtId="167" fontId="6" fillId="0" borderId="0" xfId="0" applyNumberFormat="1" applyFont="1"/>
    <xf numFmtId="167" fontId="19" fillId="0" borderId="0" xfId="0" applyNumberFormat="1" applyFont="1"/>
    <xf numFmtId="167" fontId="3" fillId="0" borderId="0" xfId="0" applyNumberFormat="1" applyFont="1"/>
    <xf numFmtId="167" fontId="22" fillId="0" borderId="0" xfId="0" applyNumberFormat="1" applyFont="1" applyFill="1"/>
    <xf numFmtId="167" fontId="22" fillId="2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Fill="1"/>
    <xf numFmtId="0" fontId="14" fillId="0" borderId="0" xfId="0" applyFont="1" applyFill="1"/>
    <xf numFmtId="0" fontId="20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31" fillId="0" borderId="0" xfId="0" applyFont="1" applyFill="1"/>
    <xf numFmtId="0" fontId="2" fillId="3" borderId="0" xfId="0" applyFont="1" applyFill="1"/>
    <xf numFmtId="167" fontId="2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vertical="center" wrapText="1"/>
    </xf>
    <xf numFmtId="167" fontId="23" fillId="0" borderId="0" xfId="0" applyNumberFormat="1" applyFont="1" applyFill="1" applyAlignment="1">
      <alignment vertical="center" wrapText="1"/>
    </xf>
    <xf numFmtId="167" fontId="6" fillId="0" borderId="0" xfId="0" applyNumberFormat="1" applyFont="1" applyFill="1" applyAlignment="1">
      <alignment vertical="center" wrapText="1"/>
    </xf>
    <xf numFmtId="165" fontId="6" fillId="0" borderId="0" xfId="0" applyNumberFormat="1" applyFont="1" applyFill="1" applyAlignment="1">
      <alignment horizontal="right" vertical="center" wrapText="1"/>
    </xf>
    <xf numFmtId="167" fontId="13" fillId="0" borderId="0" xfId="0" applyNumberFormat="1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0" fontId="36" fillId="0" borderId="0" xfId="0" applyFont="1" applyFill="1" applyBorder="1" applyAlignment="1">
      <alignment horizontal="center" vertical="center" wrapText="1"/>
    </xf>
    <xf numFmtId="0" fontId="2" fillId="4" borderId="0" xfId="0" applyFont="1" applyFill="1"/>
    <xf numFmtId="167" fontId="39" fillId="0" borderId="0" xfId="0" applyNumberFormat="1" applyFont="1" applyFill="1"/>
    <xf numFmtId="49" fontId="6" fillId="0" borderId="1" xfId="0" applyNumberFormat="1" applyFont="1" applyFill="1" applyBorder="1" applyAlignment="1" applyProtection="1">
      <alignment horizontal="right" vertical="center"/>
      <protection locked="0"/>
    </xf>
    <xf numFmtId="167" fontId="16" fillId="0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 applyProtection="1">
      <alignment horizontal="right" vertical="center" wrapText="1"/>
    </xf>
    <xf numFmtId="168" fontId="6" fillId="0" borderId="1" xfId="0" applyNumberFormat="1" applyFont="1" applyFill="1" applyBorder="1" applyAlignment="1" applyProtection="1">
      <alignment horizontal="right" vertical="center" wrapText="1"/>
    </xf>
    <xf numFmtId="167" fontId="16" fillId="0" borderId="1" xfId="0" applyNumberFormat="1" applyFont="1" applyFill="1" applyBorder="1" applyAlignment="1" applyProtection="1">
      <alignment horizontal="right" vertical="center" wrapText="1"/>
    </xf>
    <xf numFmtId="167" fontId="10" fillId="0" borderId="1" xfId="0" applyNumberFormat="1" applyFont="1" applyFill="1" applyBorder="1" applyAlignment="1" applyProtection="1">
      <alignment horizontal="right" vertical="center" wrapText="1"/>
    </xf>
    <xf numFmtId="167" fontId="16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Font="1" applyFill="1" applyBorder="1" applyAlignment="1">
      <alignment wrapText="1"/>
    </xf>
    <xf numFmtId="166" fontId="6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1" xfId="0" applyNumberFormat="1" applyFont="1" applyFill="1" applyBorder="1" applyAlignment="1" applyProtection="1">
      <alignment horizontal="right" vertical="top"/>
    </xf>
    <xf numFmtId="49" fontId="5" fillId="0" borderId="1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left" vertical="top" wrapText="1"/>
    </xf>
    <xf numFmtId="167" fontId="14" fillId="0" borderId="1" xfId="0" applyNumberFormat="1" applyFont="1" applyFill="1" applyBorder="1" applyAlignment="1" applyProtection="1">
      <alignment horizontal="right" vertical="center" wrapText="1"/>
    </xf>
    <xf numFmtId="167" fontId="7" fillId="0" borderId="1" xfId="0" applyNumberFormat="1" applyFont="1" applyFill="1" applyBorder="1" applyAlignment="1" applyProtection="1">
      <alignment horizontal="right" vertical="center" wrapText="1"/>
    </xf>
    <xf numFmtId="168" fontId="7" fillId="0" borderId="1" xfId="0" applyNumberFormat="1" applyFont="1" applyFill="1" applyBorder="1" applyAlignment="1" applyProtection="1">
      <alignment horizontal="right" vertical="center" wrapText="1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6" fillId="0" borderId="1" xfId="0" applyNumberFormat="1" applyFont="1" applyFill="1" applyBorder="1" applyAlignment="1" applyProtection="1">
      <alignment horizontal="right" vertical="center"/>
    </xf>
    <xf numFmtId="167" fontId="40" fillId="0" borderId="1" xfId="0" applyNumberFormat="1" applyFont="1" applyFill="1" applyBorder="1" applyAlignment="1" applyProtection="1">
      <alignment horizontal="right" vertical="center" wrapText="1"/>
    </xf>
    <xf numFmtId="168" fontId="40" fillId="0" borderId="1" xfId="0" applyNumberFormat="1" applyFont="1" applyFill="1" applyBorder="1" applyAlignment="1" applyProtection="1">
      <alignment horizontal="right" vertical="center" wrapText="1"/>
    </xf>
    <xf numFmtId="166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7" fontId="37" fillId="0" borderId="1" xfId="0" applyNumberFormat="1" applyFont="1" applyFill="1" applyBorder="1" applyAlignment="1">
      <alignment horizontal="right" vertical="center"/>
    </xf>
    <xf numFmtId="167" fontId="16" fillId="4" borderId="1" xfId="0" applyNumberFormat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 applyProtection="1">
      <alignment horizontal="right" vertical="center"/>
    </xf>
    <xf numFmtId="0" fontId="6" fillId="4" borderId="1" xfId="0" applyFont="1" applyFill="1" applyBorder="1" applyAlignment="1">
      <alignment horizontal="justify" wrapText="1"/>
    </xf>
    <xf numFmtId="167" fontId="6" fillId="4" borderId="1" xfId="0" applyNumberFormat="1" applyFont="1" applyFill="1" applyBorder="1" applyAlignment="1" applyProtection="1">
      <alignment horizontal="right" vertical="center" wrapText="1"/>
    </xf>
    <xf numFmtId="168" fontId="6" fillId="4" borderId="1" xfId="0" applyNumberFormat="1" applyFont="1" applyFill="1" applyBorder="1" applyAlignment="1" applyProtection="1">
      <alignment horizontal="right" vertical="center" wrapText="1"/>
    </xf>
    <xf numFmtId="167" fontId="6" fillId="4" borderId="1" xfId="0" applyNumberFormat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 applyProtection="1">
      <alignment horizontal="right" vertical="top"/>
      <protection locked="0"/>
    </xf>
    <xf numFmtId="14" fontId="6" fillId="4" borderId="1" xfId="0" applyNumberFormat="1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49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1" xfId="0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wrapText="1"/>
    </xf>
    <xf numFmtId="166" fontId="6" fillId="4" borderId="1" xfId="0" applyNumberFormat="1" applyFont="1" applyFill="1" applyBorder="1" applyAlignment="1" applyProtection="1">
      <alignment horizontal="left" vertical="top" wrapText="1"/>
      <protection locked="0"/>
    </xf>
    <xf numFmtId="49" fontId="6" fillId="4" borderId="1" xfId="0" applyNumberFormat="1" applyFont="1" applyFill="1" applyBorder="1" applyAlignment="1" applyProtection="1">
      <alignment horizontal="right" vertical="top"/>
    </xf>
    <xf numFmtId="166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167" fontId="26" fillId="0" borderId="1" xfId="0" applyNumberFormat="1" applyFont="1" applyFill="1" applyBorder="1" applyAlignment="1">
      <alignment horizontal="right" vertical="center"/>
    </xf>
    <xf numFmtId="167" fontId="26" fillId="0" borderId="1" xfId="0" applyNumberFormat="1" applyFont="1" applyFill="1" applyBorder="1" applyAlignment="1" applyProtection="1">
      <alignment horizontal="right" vertical="center"/>
    </xf>
    <xf numFmtId="168" fontId="16" fillId="0" borderId="1" xfId="0" applyNumberFormat="1" applyFont="1" applyFill="1" applyBorder="1" applyAlignment="1">
      <alignment horizontal="right" vertical="center"/>
    </xf>
    <xf numFmtId="167" fontId="26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 applyProtection="1">
      <alignment horizontal="right" vertical="top"/>
      <protection locked="0"/>
    </xf>
    <xf numFmtId="168" fontId="5" fillId="0" borderId="1" xfId="0" applyNumberFormat="1" applyFont="1" applyFill="1" applyBorder="1" applyAlignment="1" applyProtection="1">
      <alignment horizontal="right" vertical="center"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67" fontId="20" fillId="0" borderId="1" xfId="0" applyNumberFormat="1" applyFont="1" applyFill="1" applyBorder="1" applyAlignment="1">
      <alignment horizontal="center" vertical="top" wrapText="1"/>
    </xf>
    <xf numFmtId="167" fontId="7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167" fontId="14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right" vertical="center"/>
    </xf>
    <xf numFmtId="167" fontId="5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right"/>
    </xf>
    <xf numFmtId="167" fontId="16" fillId="0" borderId="1" xfId="0" applyNumberFormat="1" applyFont="1" applyFill="1" applyBorder="1" applyAlignment="1">
      <alignment vertical="center"/>
    </xf>
    <xf numFmtId="167" fontId="6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167" fontId="7" fillId="0" borderId="1" xfId="0" applyNumberFormat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top"/>
    </xf>
    <xf numFmtId="167" fontId="14" fillId="0" borderId="1" xfId="0" applyNumberFormat="1" applyFont="1" applyFill="1" applyBorder="1" applyAlignment="1">
      <alignment horizontal="right" vertical="center"/>
    </xf>
    <xf numFmtId="16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167" fontId="11" fillId="0" borderId="1" xfId="0" applyNumberFormat="1" applyFont="1" applyFill="1" applyBorder="1" applyAlignment="1">
      <alignment horizontal="right" wrapText="1"/>
    </xf>
    <xf numFmtId="167" fontId="16" fillId="0" borderId="1" xfId="0" applyNumberFormat="1" applyFont="1" applyFill="1" applyBorder="1"/>
    <xf numFmtId="167" fontId="6" fillId="0" borderId="1" xfId="0" applyNumberFormat="1" applyFont="1" applyFill="1" applyBorder="1" applyAlignment="1">
      <alignment horizontal="right"/>
    </xf>
    <xf numFmtId="167" fontId="16" fillId="0" borderId="1" xfId="0" applyNumberFormat="1" applyFont="1" applyFill="1" applyBorder="1" applyAlignment="1"/>
    <xf numFmtId="0" fontId="5" fillId="0" borderId="1" xfId="0" applyFont="1" applyFill="1" applyBorder="1" applyAlignment="1">
      <alignment wrapText="1"/>
    </xf>
    <xf numFmtId="16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67" fontId="6" fillId="0" borderId="1" xfId="0" applyNumberFormat="1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right" vertical="top"/>
      <protection locked="0"/>
    </xf>
    <xf numFmtId="0" fontId="7" fillId="0" borderId="1" xfId="0" applyFont="1" applyFill="1" applyBorder="1" applyAlignment="1">
      <alignment vertical="center" wrapText="1"/>
    </xf>
    <xf numFmtId="167" fontId="7" fillId="0" borderId="1" xfId="0" applyNumberFormat="1" applyFont="1" applyFill="1" applyBorder="1" applyAlignment="1">
      <alignment horizontal="right" vertical="center"/>
    </xf>
    <xf numFmtId="167" fontId="20" fillId="0" borderId="1" xfId="0" applyNumberFormat="1" applyFont="1" applyFill="1" applyBorder="1" applyAlignment="1">
      <alignment horizontal="right" vertic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167" fontId="21" fillId="0" borderId="1" xfId="0" applyNumberFormat="1" applyFont="1" applyFill="1" applyBorder="1" applyAlignment="1">
      <alignment horizontal="right" vertical="center"/>
    </xf>
    <xf numFmtId="0" fontId="2" fillId="5" borderId="0" xfId="0" applyFont="1" applyFill="1"/>
    <xf numFmtId="167" fontId="10" fillId="0" borderId="1" xfId="0" applyNumberFormat="1" applyFont="1" applyFill="1" applyBorder="1" applyAlignment="1">
      <alignment horizontal="right"/>
    </xf>
    <xf numFmtId="167" fontId="5" fillId="0" borderId="1" xfId="0" applyNumberFormat="1" applyFont="1" applyFill="1" applyBorder="1" applyAlignment="1" applyProtection="1">
      <alignment horizontal="right" vertical="center"/>
    </xf>
    <xf numFmtId="0" fontId="32" fillId="6" borderId="3" xfId="0" applyFont="1" applyFill="1" applyBorder="1" applyAlignment="1">
      <alignment horizontal="left" vertical="center" wrapText="1"/>
    </xf>
    <xf numFmtId="1" fontId="33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167" fontId="5" fillId="4" borderId="1" xfId="0" applyNumberFormat="1" applyFont="1" applyFill="1" applyBorder="1" applyAlignment="1">
      <alignment horizontal="right" vertical="center"/>
    </xf>
    <xf numFmtId="167" fontId="21" fillId="4" borderId="1" xfId="0" applyNumberFormat="1" applyFont="1" applyFill="1" applyBorder="1" applyAlignment="1">
      <alignment horizontal="right" vertical="center"/>
    </xf>
    <xf numFmtId="167" fontId="16" fillId="4" borderId="1" xfId="0" applyNumberFormat="1" applyFont="1" applyFill="1" applyBorder="1" applyAlignment="1" applyProtection="1">
      <alignment horizontal="right" vertical="center" wrapText="1"/>
    </xf>
    <xf numFmtId="167" fontId="16" fillId="4" borderId="1" xfId="0" applyNumberFormat="1" applyFont="1" applyFill="1" applyBorder="1" applyAlignment="1">
      <alignment horizontal="right" vertical="center" wrapText="1"/>
    </xf>
    <xf numFmtId="167" fontId="20" fillId="4" borderId="1" xfId="0" applyNumberFormat="1" applyFont="1" applyFill="1" applyBorder="1" applyAlignment="1" applyProtection="1">
      <alignment horizontal="right" vertical="center" wrapText="1"/>
    </xf>
    <xf numFmtId="167" fontId="24" fillId="4" borderId="1" xfId="0" applyNumberFormat="1" applyFont="1" applyFill="1" applyBorder="1" applyAlignment="1" applyProtection="1">
      <alignment horizontal="right" vertical="center" wrapText="1"/>
    </xf>
    <xf numFmtId="167" fontId="7" fillId="4" borderId="1" xfId="0" applyNumberFormat="1" applyFont="1" applyFill="1" applyBorder="1" applyAlignment="1" applyProtection="1">
      <alignment horizontal="right" vertical="center" wrapText="1"/>
    </xf>
    <xf numFmtId="168" fontId="7" fillId="4" borderId="1" xfId="0" applyNumberFormat="1" applyFont="1" applyFill="1" applyBorder="1" applyAlignment="1" applyProtection="1">
      <alignment horizontal="right" vertical="center" wrapText="1"/>
    </xf>
    <xf numFmtId="167" fontId="7" fillId="4" borderId="1" xfId="0" applyNumberFormat="1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 applyProtection="1">
      <alignment horizontal="right" wrapText="1"/>
      <protection locked="0"/>
    </xf>
    <xf numFmtId="0" fontId="5" fillId="4" borderId="1" xfId="0" applyFont="1" applyFill="1" applyBorder="1" applyAlignment="1">
      <alignment wrapText="1"/>
    </xf>
    <xf numFmtId="49" fontId="6" fillId="4" borderId="1" xfId="0" applyNumberFormat="1" applyFont="1" applyFill="1" applyBorder="1" applyAlignment="1" applyProtection="1">
      <alignment horizontal="right" wrapText="1"/>
      <protection locked="0"/>
    </xf>
    <xf numFmtId="0" fontId="6" fillId="4" borderId="1" xfId="0" applyFont="1" applyFill="1" applyBorder="1" applyAlignment="1">
      <alignment vertical="center" wrapText="1"/>
    </xf>
    <xf numFmtId="49" fontId="7" fillId="4" borderId="1" xfId="0" applyNumberFormat="1" applyFont="1" applyFill="1" applyBorder="1" applyAlignment="1" applyProtection="1">
      <alignment horizontal="right" vertical="center"/>
      <protection locked="0"/>
    </xf>
    <xf numFmtId="0" fontId="5" fillId="4" borderId="1" xfId="0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right" vertical="center" wrapText="1"/>
    </xf>
    <xf numFmtId="49" fontId="6" fillId="4" borderId="1" xfId="0" applyNumberFormat="1" applyFont="1" applyFill="1" applyBorder="1" applyAlignment="1" applyProtection="1">
      <alignment horizontal="right" vertical="center" wrapText="1"/>
    </xf>
    <xf numFmtId="0" fontId="6" fillId="4" borderId="1" xfId="0" applyNumberFormat="1" applyFont="1" applyFill="1" applyBorder="1" applyAlignment="1" applyProtection="1">
      <alignment vertical="center" wrapText="1"/>
    </xf>
    <xf numFmtId="167" fontId="14" fillId="4" borderId="1" xfId="0" applyNumberFormat="1" applyFont="1" applyFill="1" applyBorder="1" applyAlignment="1" applyProtection="1">
      <alignment horizontal="right" vertical="center" wrapText="1"/>
    </xf>
    <xf numFmtId="167" fontId="5" fillId="4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167" fontId="25" fillId="0" borderId="1" xfId="0" applyNumberFormat="1" applyFont="1" applyFill="1" applyBorder="1" applyAlignment="1" applyProtection="1">
      <alignment horizontal="right" vertical="center" wrapText="1"/>
    </xf>
    <xf numFmtId="167" fontId="25" fillId="0" borderId="1" xfId="0" applyNumberFormat="1" applyFont="1" applyFill="1" applyBorder="1" applyAlignment="1">
      <alignment horizontal="right" vertical="center"/>
    </xf>
    <xf numFmtId="167" fontId="24" fillId="0" borderId="1" xfId="0" applyNumberFormat="1" applyFont="1" applyFill="1" applyBorder="1" applyAlignment="1" applyProtection="1">
      <alignment horizontal="right" vertical="center" wrapText="1"/>
    </xf>
    <xf numFmtId="168" fontId="24" fillId="0" borderId="1" xfId="0" applyNumberFormat="1" applyFont="1" applyFill="1" applyBorder="1" applyAlignment="1" applyProtection="1">
      <alignment horizontal="right" vertical="center" wrapText="1"/>
    </xf>
    <xf numFmtId="49" fontId="7" fillId="4" borderId="1" xfId="0" applyNumberFormat="1" applyFont="1" applyFill="1" applyBorder="1" applyAlignment="1" applyProtection="1">
      <alignment horizontal="right" vertical="top"/>
      <protection locked="0"/>
    </xf>
    <xf numFmtId="0" fontId="7" fillId="4" borderId="1" xfId="0" applyFont="1" applyFill="1" applyBorder="1" applyAlignment="1">
      <alignment vertical="center" wrapText="1"/>
    </xf>
    <xf numFmtId="167" fontId="20" fillId="4" borderId="1" xfId="0" applyNumberFormat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 applyProtection="1">
      <alignment horizontal="right" vertical="center"/>
      <protection locked="0"/>
    </xf>
    <xf numFmtId="167" fontId="6" fillId="4" borderId="1" xfId="0" applyNumberFormat="1" applyFont="1" applyFill="1" applyBorder="1" applyAlignment="1" applyProtection="1">
      <alignment horizontal="right" vertical="center"/>
    </xf>
    <xf numFmtId="167" fontId="6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right" vertical="center"/>
      <protection locked="0"/>
    </xf>
    <xf numFmtId="167" fontId="30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right" wrapText="1"/>
      <protection locked="0"/>
    </xf>
    <xf numFmtId="0" fontId="5" fillId="0" borderId="1" xfId="0" applyFont="1" applyFill="1" applyBorder="1" applyAlignment="1">
      <alignment vertical="center" wrapText="1"/>
    </xf>
    <xf numFmtId="167" fontId="28" fillId="0" borderId="1" xfId="0" applyNumberFormat="1" applyFont="1" applyFill="1" applyBorder="1" applyAlignment="1">
      <alignment horizontal="right" vertical="center"/>
    </xf>
    <xf numFmtId="167" fontId="29" fillId="0" borderId="1" xfId="0" applyNumberFormat="1" applyFont="1" applyFill="1" applyBorder="1" applyAlignment="1"/>
    <xf numFmtId="49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167" fontId="1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right" vertical="top"/>
    </xf>
    <xf numFmtId="166" fontId="7" fillId="0" borderId="1" xfId="0" applyNumberFormat="1" applyFont="1" applyFill="1" applyBorder="1" applyAlignment="1" applyProtection="1">
      <alignment horizontal="left" vertical="top" wrapText="1"/>
    </xf>
    <xf numFmtId="167" fontId="14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vertical="top" wrapText="1"/>
    </xf>
    <xf numFmtId="49" fontId="10" fillId="4" borderId="1" xfId="0" applyNumberFormat="1" applyFont="1" applyFill="1" applyBorder="1" applyAlignment="1" applyProtection="1">
      <alignment horizontal="right" vertical="top"/>
      <protection locked="0"/>
    </xf>
    <xf numFmtId="167" fontId="10" fillId="4" borderId="1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>
      <alignment horizontal="left" vertical="top" wrapText="1"/>
    </xf>
    <xf numFmtId="168" fontId="14" fillId="0" borderId="1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31" Type="http://schemas.openxmlformats.org/officeDocument/2006/relationships/revisionLog" Target="revisionLog6.xml"/><Relationship Id="rId252" Type="http://schemas.openxmlformats.org/officeDocument/2006/relationships/revisionLog" Target="revisionLog11.xml"/><Relationship Id="rId273" Type="http://schemas.openxmlformats.org/officeDocument/2006/relationships/revisionLog" Target="revisionLog12.xml"/><Relationship Id="rId175" Type="http://schemas.openxmlformats.org/officeDocument/2006/relationships/revisionLog" Target="revisionLog111.xml"/><Relationship Id="rId170" Type="http://schemas.openxmlformats.org/officeDocument/2006/relationships/revisionLog" Target="revisionLog112.xml"/><Relationship Id="rId191" Type="http://schemas.openxmlformats.org/officeDocument/2006/relationships/revisionLog" Target="revisionLog13.xml"/><Relationship Id="rId196" Type="http://schemas.openxmlformats.org/officeDocument/2006/relationships/revisionLog" Target="revisionLog14.xml"/><Relationship Id="rId200" Type="http://schemas.openxmlformats.org/officeDocument/2006/relationships/revisionLog" Target="revisionLog15.xml"/><Relationship Id="rId205" Type="http://schemas.openxmlformats.org/officeDocument/2006/relationships/revisionLog" Target="revisionLog110.xml"/><Relationship Id="rId226" Type="http://schemas.openxmlformats.org/officeDocument/2006/relationships/revisionLog" Target="revisionLog121.xml"/><Relationship Id="rId247" Type="http://schemas.openxmlformats.org/officeDocument/2006/relationships/revisionLog" Target="revisionLog26.xml"/><Relationship Id="rId221" Type="http://schemas.openxmlformats.org/officeDocument/2006/relationships/revisionLog" Target="revisionLog115.xml"/><Relationship Id="rId242" Type="http://schemas.openxmlformats.org/officeDocument/2006/relationships/revisionLog" Target="revisionLog23.xml"/><Relationship Id="rId263" Type="http://schemas.openxmlformats.org/officeDocument/2006/relationships/revisionLog" Target="revisionLog38.xml"/><Relationship Id="rId268" Type="http://schemas.openxmlformats.org/officeDocument/2006/relationships/revisionLog" Target="revisionLog16.xml"/><Relationship Id="rId284" Type="http://schemas.openxmlformats.org/officeDocument/2006/relationships/revisionLog" Target="revisionLog19.xml"/><Relationship Id="rId289" Type="http://schemas.openxmlformats.org/officeDocument/2006/relationships/revisionLog" Target="revisionLog1.xml"/><Relationship Id="rId237" Type="http://schemas.openxmlformats.org/officeDocument/2006/relationships/revisionLog" Target="revisionLog10.xml"/><Relationship Id="rId165" Type="http://schemas.openxmlformats.org/officeDocument/2006/relationships/revisionLog" Target="revisionLog1101.xml"/><Relationship Id="rId181" Type="http://schemas.openxmlformats.org/officeDocument/2006/relationships/revisionLog" Target="revisionLog142.xml"/><Relationship Id="rId186" Type="http://schemas.openxmlformats.org/officeDocument/2006/relationships/revisionLog" Target="revisionLog152.xml"/><Relationship Id="rId216" Type="http://schemas.openxmlformats.org/officeDocument/2006/relationships/revisionLog" Target="revisionLog4.xml"/><Relationship Id="rId211" Type="http://schemas.openxmlformats.org/officeDocument/2006/relationships/revisionLog" Target="revisionLog1151.xml"/><Relationship Id="rId232" Type="http://schemas.openxmlformats.org/officeDocument/2006/relationships/revisionLog" Target="revisionLog7.xml"/><Relationship Id="rId253" Type="http://schemas.openxmlformats.org/officeDocument/2006/relationships/revisionLog" Target="revisionLog161.xml"/><Relationship Id="rId258" Type="http://schemas.openxmlformats.org/officeDocument/2006/relationships/revisionLog" Target="revisionLog34.xml"/><Relationship Id="rId274" Type="http://schemas.openxmlformats.org/officeDocument/2006/relationships/revisionLog" Target="revisionLog191.xml"/><Relationship Id="rId279" Type="http://schemas.openxmlformats.org/officeDocument/2006/relationships/revisionLog" Target="revisionLog113.xml"/><Relationship Id="rId224" Type="http://schemas.openxmlformats.org/officeDocument/2006/relationships/revisionLog" Target="revisionLog1222.xml"/><Relationship Id="rId240" Type="http://schemas.openxmlformats.org/officeDocument/2006/relationships/revisionLog" Target="revisionLog21.xml"/><Relationship Id="rId245" Type="http://schemas.openxmlformats.org/officeDocument/2006/relationships/revisionLog" Target="revisionLog193.xml"/><Relationship Id="rId261" Type="http://schemas.openxmlformats.org/officeDocument/2006/relationships/revisionLog" Target="revisionLog37.xml"/><Relationship Id="rId266" Type="http://schemas.openxmlformats.org/officeDocument/2006/relationships/revisionLog" Target="revisionLog11611.xml"/><Relationship Id="rId287" Type="http://schemas.openxmlformats.org/officeDocument/2006/relationships/revisionLog" Target="revisionLog125.xml"/><Relationship Id="rId282" Type="http://schemas.openxmlformats.org/officeDocument/2006/relationships/revisionLog" Target="revisionLog1251.xml"/><Relationship Id="rId168" Type="http://schemas.openxmlformats.org/officeDocument/2006/relationships/revisionLog" Target="revisionLog11211.xml"/><Relationship Id="rId184" Type="http://schemas.openxmlformats.org/officeDocument/2006/relationships/revisionLog" Target="revisionLog116111.xml"/><Relationship Id="rId163" Type="http://schemas.openxmlformats.org/officeDocument/2006/relationships/revisionLog" Target="revisionLog15211.xml"/><Relationship Id="rId171" Type="http://schemas.openxmlformats.org/officeDocument/2006/relationships/revisionLog" Target="revisionLog11411.xml"/><Relationship Id="rId176" Type="http://schemas.openxmlformats.org/officeDocument/2006/relationships/revisionLog" Target="revisionLog11511.xml"/><Relationship Id="rId192" Type="http://schemas.openxmlformats.org/officeDocument/2006/relationships/revisionLog" Target="revisionLog14311.xml"/><Relationship Id="rId197" Type="http://schemas.openxmlformats.org/officeDocument/2006/relationships/revisionLog" Target="revisionLog11021.xml"/><Relationship Id="rId206" Type="http://schemas.openxmlformats.org/officeDocument/2006/relationships/revisionLog" Target="revisionLog117.xml"/><Relationship Id="rId227" Type="http://schemas.openxmlformats.org/officeDocument/2006/relationships/revisionLog" Target="revisionLog1612.xml"/><Relationship Id="rId219" Type="http://schemas.openxmlformats.org/officeDocument/2006/relationships/revisionLog" Target="revisionLog11821.xml"/><Relationship Id="rId189" Type="http://schemas.openxmlformats.org/officeDocument/2006/relationships/revisionLog" Target="revisionLog1331.xml"/><Relationship Id="rId201" Type="http://schemas.openxmlformats.org/officeDocument/2006/relationships/revisionLog" Target="revisionLog1171.xml"/><Relationship Id="rId222" Type="http://schemas.openxmlformats.org/officeDocument/2006/relationships/revisionLog" Target="revisionLog119.xml"/><Relationship Id="rId243" Type="http://schemas.openxmlformats.org/officeDocument/2006/relationships/revisionLog" Target="revisionLog24.xml"/><Relationship Id="rId248" Type="http://schemas.openxmlformats.org/officeDocument/2006/relationships/revisionLog" Target="revisionLog27.xml"/><Relationship Id="rId264" Type="http://schemas.openxmlformats.org/officeDocument/2006/relationships/revisionLog" Target="revisionLog39.xml"/><Relationship Id="rId269" Type="http://schemas.openxmlformats.org/officeDocument/2006/relationships/revisionLog" Target="revisionLog1911.xml"/><Relationship Id="rId285" Type="http://schemas.openxmlformats.org/officeDocument/2006/relationships/revisionLog" Target="revisionLog114.xml"/><Relationship Id="rId214" Type="http://schemas.openxmlformats.org/officeDocument/2006/relationships/revisionLog" Target="revisionLog2.xml"/><Relationship Id="rId230" Type="http://schemas.openxmlformats.org/officeDocument/2006/relationships/revisionLog" Target="revisionLog1913.xml"/><Relationship Id="rId235" Type="http://schemas.openxmlformats.org/officeDocument/2006/relationships/revisionLog" Target="revisionLog1111.xml"/><Relationship Id="rId251" Type="http://schemas.openxmlformats.org/officeDocument/2006/relationships/revisionLog" Target="revisionLog30.xml"/><Relationship Id="rId256" Type="http://schemas.openxmlformats.org/officeDocument/2006/relationships/revisionLog" Target="revisionLog32.xml"/><Relationship Id="rId277" Type="http://schemas.openxmlformats.org/officeDocument/2006/relationships/revisionLog" Target="revisionLog1133.xml"/><Relationship Id="rId280" Type="http://schemas.openxmlformats.org/officeDocument/2006/relationships/revisionLog" Target="revisionLog1141.xml"/><Relationship Id="rId272" Type="http://schemas.openxmlformats.org/officeDocument/2006/relationships/revisionLog" Target="revisionLog11331.xml"/><Relationship Id="rId195" Type="http://schemas.openxmlformats.org/officeDocument/2006/relationships/revisionLog" Target="revisionLog11811.xml"/><Relationship Id="rId179" Type="http://schemas.openxmlformats.org/officeDocument/2006/relationships/revisionLog" Target="revisionLog13311.xml"/><Relationship Id="rId161" Type="http://schemas.openxmlformats.org/officeDocument/2006/relationships/revisionLog" Target="revisionLog19112.xml"/><Relationship Id="rId166" Type="http://schemas.openxmlformats.org/officeDocument/2006/relationships/revisionLog" Target="revisionLog110211.xml"/><Relationship Id="rId182" Type="http://schemas.openxmlformats.org/officeDocument/2006/relationships/revisionLog" Target="revisionLog143111.xml"/><Relationship Id="rId187" Type="http://schemas.openxmlformats.org/officeDocument/2006/relationships/revisionLog" Target="revisionLog11711.xml"/><Relationship Id="rId217" Type="http://schemas.openxmlformats.org/officeDocument/2006/relationships/revisionLog" Target="revisionLog5.xml"/><Relationship Id="rId209" Type="http://schemas.openxmlformats.org/officeDocument/2006/relationships/revisionLog" Target="revisionLog1191.xml"/><Relationship Id="rId174" Type="http://schemas.openxmlformats.org/officeDocument/2006/relationships/revisionLog" Target="revisionLog1212.xml"/><Relationship Id="rId212" Type="http://schemas.openxmlformats.org/officeDocument/2006/relationships/revisionLog" Target="revisionLog120.xml"/><Relationship Id="rId233" Type="http://schemas.openxmlformats.org/officeDocument/2006/relationships/revisionLog" Target="revisionLog8.xml"/><Relationship Id="rId238" Type="http://schemas.openxmlformats.org/officeDocument/2006/relationships/revisionLog" Target="revisionLog20.xml"/><Relationship Id="rId190" Type="http://schemas.openxmlformats.org/officeDocument/2006/relationships/revisionLog" Target="revisionLog133.xml"/><Relationship Id="rId204" Type="http://schemas.openxmlformats.org/officeDocument/2006/relationships/revisionLog" Target="revisionLog11911.xml"/><Relationship Id="rId220" Type="http://schemas.openxmlformats.org/officeDocument/2006/relationships/revisionLog" Target="revisionLog1221.xml"/><Relationship Id="rId225" Type="http://schemas.openxmlformats.org/officeDocument/2006/relationships/revisionLog" Target="revisionLog162.xml"/><Relationship Id="rId241" Type="http://schemas.openxmlformats.org/officeDocument/2006/relationships/revisionLog" Target="revisionLog22.xml"/><Relationship Id="rId246" Type="http://schemas.openxmlformats.org/officeDocument/2006/relationships/revisionLog" Target="revisionLog163.xml"/><Relationship Id="rId254" Type="http://schemas.openxmlformats.org/officeDocument/2006/relationships/revisionLog" Target="revisionLog192.xml"/><Relationship Id="rId259" Type="http://schemas.openxmlformats.org/officeDocument/2006/relationships/revisionLog" Target="revisionLog35.xml"/><Relationship Id="rId267" Type="http://schemas.openxmlformats.org/officeDocument/2006/relationships/revisionLog" Target="revisionLog1131.xml"/><Relationship Id="rId288" Type="http://schemas.openxmlformats.org/officeDocument/2006/relationships/revisionLog" Target="revisionLog17.xml"/><Relationship Id="rId283" Type="http://schemas.openxmlformats.org/officeDocument/2006/relationships/revisionLog" Target="revisionLog118.xml"/><Relationship Id="rId262" Type="http://schemas.openxmlformats.org/officeDocument/2006/relationships/revisionLog" Target="revisionLog11311.xml"/><Relationship Id="rId270" Type="http://schemas.openxmlformats.org/officeDocument/2006/relationships/revisionLog" Target="revisionLog11412.xml"/><Relationship Id="rId275" Type="http://schemas.openxmlformats.org/officeDocument/2006/relationships/revisionLog" Target="revisionLog116.xml"/><Relationship Id="rId169" Type="http://schemas.openxmlformats.org/officeDocument/2006/relationships/revisionLog" Target="revisionLog1121.xml"/><Relationship Id="rId164" Type="http://schemas.openxmlformats.org/officeDocument/2006/relationships/revisionLog" Target="revisionLog11011.xml"/><Relationship Id="rId185" Type="http://schemas.openxmlformats.org/officeDocument/2006/relationships/revisionLog" Target="revisionLog1521.xml"/><Relationship Id="rId198" Type="http://schemas.openxmlformats.org/officeDocument/2006/relationships/revisionLog" Target="revisionLog11022.xml"/><Relationship Id="rId177" Type="http://schemas.openxmlformats.org/officeDocument/2006/relationships/revisionLog" Target="revisionLog1321.xml"/><Relationship Id="rId172" Type="http://schemas.openxmlformats.org/officeDocument/2006/relationships/revisionLog" Target="revisionLog12111.xml"/><Relationship Id="rId180" Type="http://schemas.openxmlformats.org/officeDocument/2006/relationships/revisionLog" Target="revisionLog1421.xml"/><Relationship Id="rId193" Type="http://schemas.openxmlformats.org/officeDocument/2006/relationships/revisionLog" Target="revisionLog1431.xml"/><Relationship Id="rId202" Type="http://schemas.openxmlformats.org/officeDocument/2006/relationships/revisionLog" Target="revisionLog11312.xml"/><Relationship Id="rId207" Type="http://schemas.openxmlformats.org/officeDocument/2006/relationships/revisionLog" Target="revisionLog114121.xml"/><Relationship Id="rId210" Type="http://schemas.openxmlformats.org/officeDocument/2006/relationships/revisionLog" Target="revisionLog1152.xml"/><Relationship Id="rId215" Type="http://schemas.openxmlformats.org/officeDocument/2006/relationships/revisionLog" Target="revisionLog3.xml"/><Relationship Id="rId223" Type="http://schemas.openxmlformats.org/officeDocument/2006/relationships/revisionLog" Target="revisionLog123.xml"/><Relationship Id="rId228" Type="http://schemas.openxmlformats.org/officeDocument/2006/relationships/revisionLog" Target="revisionLog1912.xml"/><Relationship Id="rId236" Type="http://schemas.openxmlformats.org/officeDocument/2006/relationships/revisionLog" Target="revisionLog113111.xml"/><Relationship Id="rId244" Type="http://schemas.openxmlformats.org/officeDocument/2006/relationships/revisionLog" Target="revisionLog25.xml"/><Relationship Id="rId249" Type="http://schemas.openxmlformats.org/officeDocument/2006/relationships/revisionLog" Target="revisionLog28.xml"/><Relationship Id="rId257" Type="http://schemas.openxmlformats.org/officeDocument/2006/relationships/revisionLog" Target="revisionLog33.xml"/><Relationship Id="rId278" Type="http://schemas.openxmlformats.org/officeDocument/2006/relationships/revisionLog" Target="revisionLog1132.xml"/><Relationship Id="rId260" Type="http://schemas.openxmlformats.org/officeDocument/2006/relationships/revisionLog" Target="revisionLog36.xml"/><Relationship Id="rId265" Type="http://schemas.openxmlformats.org/officeDocument/2006/relationships/revisionLog" Target="revisionLog40.xml"/><Relationship Id="rId281" Type="http://schemas.openxmlformats.org/officeDocument/2006/relationships/revisionLog" Target="revisionLog1181.xml"/><Relationship Id="rId286" Type="http://schemas.openxmlformats.org/officeDocument/2006/relationships/revisionLog" Target="revisionLog122.xml"/><Relationship Id="rId188" Type="http://schemas.openxmlformats.org/officeDocument/2006/relationships/revisionLog" Target="revisionLog1231.xml"/><Relationship Id="rId167" Type="http://schemas.openxmlformats.org/officeDocument/2006/relationships/revisionLog" Target="revisionLog1921.xml"/><Relationship Id="rId162" Type="http://schemas.openxmlformats.org/officeDocument/2006/relationships/revisionLog" Target="revisionLog19121.xml"/><Relationship Id="rId183" Type="http://schemas.openxmlformats.org/officeDocument/2006/relationships/revisionLog" Target="revisionLog1211.xml"/><Relationship Id="rId213" Type="http://schemas.openxmlformats.org/officeDocument/2006/relationships/revisionLog" Target="revisionLog11321.xml"/><Relationship Id="rId218" Type="http://schemas.openxmlformats.org/officeDocument/2006/relationships/revisionLog" Target="revisionLog11413.xml"/><Relationship Id="rId234" Type="http://schemas.openxmlformats.org/officeDocument/2006/relationships/revisionLog" Target="revisionLog9.xml"/><Relationship Id="rId239" Type="http://schemas.openxmlformats.org/officeDocument/2006/relationships/revisionLog" Target="revisionLog124.xml"/><Relationship Id="rId250" Type="http://schemas.openxmlformats.org/officeDocument/2006/relationships/revisionLog" Target="revisionLog29.xml"/><Relationship Id="rId255" Type="http://schemas.openxmlformats.org/officeDocument/2006/relationships/revisionLog" Target="revisionLog31.xml"/><Relationship Id="rId271" Type="http://schemas.openxmlformats.org/officeDocument/2006/relationships/revisionLog" Target="revisionLog1161.xml"/><Relationship Id="rId276" Type="http://schemas.openxmlformats.org/officeDocument/2006/relationships/revisionLog" Target="revisionLog1182.xml"/><Relationship Id="rId178" Type="http://schemas.openxmlformats.org/officeDocument/2006/relationships/revisionLog" Target="revisionLog132.xml"/><Relationship Id="rId229" Type="http://schemas.openxmlformats.org/officeDocument/2006/relationships/revisionLog" Target="revisionLog1631.xml"/><Relationship Id="rId173" Type="http://schemas.openxmlformats.org/officeDocument/2006/relationships/revisionLog" Target="revisionLog12112.xml"/><Relationship Id="rId194" Type="http://schemas.openxmlformats.org/officeDocument/2006/relationships/revisionLog" Target="revisionLog143.xml"/><Relationship Id="rId199" Type="http://schemas.openxmlformats.org/officeDocument/2006/relationships/revisionLog" Target="revisionLog1102.xml"/><Relationship Id="rId203" Type="http://schemas.openxmlformats.org/officeDocument/2006/relationships/revisionLog" Target="revisionLog1131111.xml"/><Relationship Id="rId208" Type="http://schemas.openxmlformats.org/officeDocument/2006/relationships/revisionLog" Target="revisionLog114131.xml"/></Relationships>
</file>

<file path=xl/revisions/revisionHeaders.xml><?xml version="1.0" encoding="utf-8"?>
<headers xmlns="http://schemas.openxmlformats.org/spreadsheetml/2006/main" xmlns:r="http://schemas.openxmlformats.org/officeDocument/2006/relationships" guid="{8CF77865-D89C-4E18-B732-5C4544BCA795}" diskRevisions="1" revisionId="2792" version="289">
  <header guid="{464D40DD-9169-4824-92B4-231074B09AB1}" dateTime="2020-01-28T11:12:50" maxSheetId="2" userName="user457b" r:id="rId161" minRId="1919" maxRId="2047">
    <sheetIdMap count="1">
      <sheetId val="1"/>
    </sheetIdMap>
  </header>
  <header guid="{6EC4CA3B-E13B-4F70-ABE2-4C6E5B965B2B}" dateTime="2020-01-28T11:20:17" maxSheetId="2" userName="user457b" r:id="rId162" minRId="2051" maxRId="2053">
    <sheetIdMap count="1">
      <sheetId val="1"/>
    </sheetIdMap>
  </header>
  <header guid="{64ECA1DA-9069-4D4B-8D89-A8A9BD65710A}" dateTime="2020-01-28T11:21:39" maxSheetId="2" userName="user457b" r:id="rId163" minRId="2057" maxRId="2058">
    <sheetIdMap count="1">
      <sheetId val="1"/>
    </sheetIdMap>
  </header>
  <header guid="{0439D114-826B-48D3-8FB9-E90E0E1D28B5}" dateTime="2020-01-28T12:20:11" maxSheetId="2" userName="user457b" r:id="rId164" minRId="2062" maxRId="2071">
    <sheetIdMap count="1">
      <sheetId val="1"/>
    </sheetIdMap>
  </header>
  <header guid="{16D497C7-049C-495C-9B68-C20562433549}" dateTime="2020-01-28T12:24:15" maxSheetId="2" userName="user457b" r:id="rId165">
    <sheetIdMap count="1">
      <sheetId val="1"/>
    </sheetIdMap>
  </header>
  <header guid="{65DB97AA-C534-4603-B37F-C0158E3145D1}" dateTime="2020-01-28T13:21:00" maxSheetId="2" userName="user457b" r:id="rId166" minRId="2078" maxRId="2095">
    <sheetIdMap count="1">
      <sheetId val="1"/>
    </sheetIdMap>
  </header>
  <header guid="{AF963093-6611-48E9-867C-41C99D20A629}" dateTime="2020-01-28T13:45:56" maxSheetId="2" userName="user457b" r:id="rId167" minRId="2099" maxRId="2103">
    <sheetIdMap count="1">
      <sheetId val="1"/>
    </sheetIdMap>
  </header>
  <header guid="{00F19A75-5F3F-4E0A-B4BC-C9F7F85D7F1C}" dateTime="2020-01-28T14:07:02" maxSheetId="2" userName="user457b" r:id="rId168" minRId="2107" maxRId="2110">
    <sheetIdMap count="1">
      <sheetId val="1"/>
    </sheetIdMap>
  </header>
  <header guid="{35D4CFBB-DBA7-4958-A166-2C47E04F0E05}" dateTime="2020-01-28T14:09:11" maxSheetId="2" userName="user457b" r:id="rId169" minRId="2114" maxRId="2115">
    <sheetIdMap count="1">
      <sheetId val="1"/>
    </sheetIdMap>
  </header>
  <header guid="{AEDF8DC1-C05F-493F-8700-3FB9AEB5DEF7}" dateTime="2020-01-28T14:11:50" maxSheetId="2" userName="user457b" r:id="rId170" minRId="2119" maxRId="2120">
    <sheetIdMap count="1">
      <sheetId val="1"/>
    </sheetIdMap>
  </header>
  <header guid="{263ADA52-8B1E-41B8-B665-1DAC1B3A11BE}" dateTime="2020-01-28T14:13:42" maxSheetId="2" userName="user457b" r:id="rId171" minRId="2124" maxRId="2125">
    <sheetIdMap count="1">
      <sheetId val="1"/>
    </sheetIdMap>
  </header>
  <header guid="{96D4B9F2-DFC2-4378-9548-1C145BAF9CA2}" dateTime="2020-01-28T14:16:03" maxSheetId="2" userName="user457b" r:id="rId172" minRId="2129">
    <sheetIdMap count="1">
      <sheetId val="1"/>
    </sheetIdMap>
  </header>
  <header guid="{B5E012C4-354B-4D83-A2EE-EEB33CF02CA6}" dateTime="2020-01-28T14:16:15" maxSheetId="2" userName="user457b" r:id="rId173">
    <sheetIdMap count="1">
      <sheetId val="1"/>
    </sheetIdMap>
  </header>
  <header guid="{46FD1366-EAD6-4FCF-9CC4-3A17598B3A83}" dateTime="2020-01-28T14:16:22" maxSheetId="2" userName="user457b" r:id="rId174">
    <sheetIdMap count="1">
      <sheetId val="1"/>
    </sheetIdMap>
  </header>
  <header guid="{86E17C4B-3CDB-42C5-9BA4-91ABA2530547}" dateTime="2020-01-28T14:17:11" maxSheetId="2" userName="user457b" r:id="rId175" minRId="2139">
    <sheetIdMap count="1">
      <sheetId val="1"/>
    </sheetIdMap>
  </header>
  <header guid="{31A544EB-9847-48AD-A90B-7B4707E00DA7}" dateTime="2020-01-28T14:19:51" maxSheetId="2" userName="user457b" r:id="rId176">
    <sheetIdMap count="1">
      <sheetId val="1"/>
    </sheetIdMap>
  </header>
  <header guid="{62F88BF2-CC01-42BD-8C78-10A1DB74879A}" dateTime="2020-01-28T14:25:48" maxSheetId="2" userName="user457b" r:id="rId177">
    <sheetIdMap count="1">
      <sheetId val="1"/>
    </sheetIdMap>
  </header>
  <header guid="{176C49C1-75BA-4BE3-8912-E8423CEEC3B1}" dateTime="2020-01-28T14:25:52" maxSheetId="2" userName="user457b" r:id="rId178">
    <sheetIdMap count="1">
      <sheetId val="1"/>
    </sheetIdMap>
  </header>
  <header guid="{CF9D912E-C661-4D98-BEE6-046741761EF9}" dateTime="2020-01-28T14:41:18" maxSheetId="2" userName="user457b" r:id="rId179" minRId="2152" maxRId="2153">
    <sheetIdMap count="1">
      <sheetId val="1"/>
    </sheetIdMap>
  </header>
  <header guid="{46BAC4FA-B2B6-488B-B9F4-B4EDAC41B515}" dateTime="2020-01-28T14:45:55" maxSheetId="2" userName="user457b" r:id="rId180" minRId="2157">
    <sheetIdMap count="1">
      <sheetId val="1"/>
    </sheetIdMap>
  </header>
  <header guid="{81D7F671-0CF8-4243-AF25-7E77ABECB362}" dateTime="2020-01-28T14:46:36" maxSheetId="2" userName="user457b" r:id="rId181" minRId="2161">
    <sheetIdMap count="1">
      <sheetId val="1"/>
    </sheetIdMap>
  </header>
  <header guid="{F490FE49-C8AD-479E-AADF-B3E563595F09}" dateTime="2020-01-28T14:47:05" maxSheetId="2" userName="user457b" r:id="rId182" minRId="2165">
    <sheetIdMap count="1">
      <sheetId val="1"/>
    </sheetIdMap>
  </header>
  <header guid="{A50A37AD-5A90-4538-98DE-DC13CD8EDDFD}" dateTime="2020-01-28T14:47:55" maxSheetId="2" userName="user457b" r:id="rId183" minRId="2169">
    <sheetIdMap count="1">
      <sheetId val="1"/>
    </sheetIdMap>
  </header>
  <header guid="{8C770B46-8422-4F40-BB6A-48AEF8149861}" dateTime="2020-01-28T14:48:29" maxSheetId="2" userName="user457b" r:id="rId184" minRId="2173">
    <sheetIdMap count="1">
      <sheetId val="1"/>
    </sheetIdMap>
  </header>
  <header guid="{D3A5BC62-45E7-4679-8DC6-DFDBDF7B0FC2}" dateTime="2020-01-28T14:50:01" maxSheetId="2" userName="user457b" r:id="rId185" minRId="2177">
    <sheetIdMap count="1">
      <sheetId val="1"/>
    </sheetIdMap>
  </header>
  <header guid="{E4302FC6-BE9D-4F05-B229-D8D2531ACF30}" dateTime="2020-01-28T14:51:28" maxSheetId="2" userName="user457b" r:id="rId186" minRId="2181" maxRId="2182">
    <sheetIdMap count="1">
      <sheetId val="1"/>
    </sheetIdMap>
  </header>
  <header guid="{E7005A6D-3392-45DD-9A04-288CF4F8A507}" dateTime="2020-01-28T14:54:45" maxSheetId="2" userName="user457b" r:id="rId187" minRId="2186" maxRId="2191">
    <sheetIdMap count="1">
      <sheetId val="1"/>
    </sheetIdMap>
  </header>
  <header guid="{FE0EA0C0-7BAF-4874-AD3D-56A7796B3284}" dateTime="2020-01-28T14:54:59" maxSheetId="2" userName="user457b" r:id="rId188" minRId="2195">
    <sheetIdMap count="1">
      <sheetId val="1"/>
    </sheetIdMap>
  </header>
  <header guid="{950C0A78-1F54-462D-86C9-D8332A98306B}" dateTime="2020-01-28T14:55:21" maxSheetId="2" userName="user457b" r:id="rId189" minRId="2199">
    <sheetIdMap count="1">
      <sheetId val="1"/>
    </sheetIdMap>
  </header>
  <header guid="{FD163B71-ADFE-47DE-8189-5A790721A5CE}" dateTime="2020-01-28T14:56:10" maxSheetId="2" userName="user457b" r:id="rId190" minRId="2203">
    <sheetIdMap count="1">
      <sheetId val="1"/>
    </sheetIdMap>
  </header>
  <header guid="{9A693C54-DF6D-4C45-8A8C-4BEA119FD57C}" dateTime="2020-01-28T14:56:24" maxSheetId="2" userName="user457b" r:id="rId191" minRId="2207">
    <sheetIdMap count="1">
      <sheetId val="1"/>
    </sheetIdMap>
  </header>
  <header guid="{9EF43D66-7EE0-4025-8F1C-54354B2F3B7B}" dateTime="2020-01-28T15:00:01" maxSheetId="2" userName="user457b" r:id="rId192" minRId="2211" maxRId="2212">
    <sheetIdMap count="1">
      <sheetId val="1"/>
    </sheetIdMap>
  </header>
  <header guid="{C757E980-301F-486A-911F-9BB3261DF8E3}" dateTime="2020-01-28T15:00:37" maxSheetId="2" userName="user457b" r:id="rId193" minRId="2216">
    <sheetIdMap count="1">
      <sheetId val="1"/>
    </sheetIdMap>
  </header>
  <header guid="{3C30C370-5511-4750-9A29-FDE6E4B94E9E}" dateTime="2020-01-28T15:09:13" maxSheetId="2" userName="user457b" r:id="rId194" minRId="2220">
    <sheetIdMap count="1">
      <sheetId val="1"/>
    </sheetIdMap>
  </header>
  <header guid="{C98AAE96-9FD1-4BA3-9FD3-6A89522439B2}" dateTime="2020-01-28T15:11:11" maxSheetId="2" userName="user457b" r:id="rId195">
    <sheetIdMap count="1">
      <sheetId val="1"/>
    </sheetIdMap>
  </header>
  <header guid="{056AD30B-3CEC-44B1-BB5D-D3CDEAD85667}" dateTime="2020-01-28T15:13:58" maxSheetId="2" userName="user457b" r:id="rId196" minRId="2227">
    <sheetIdMap count="1">
      <sheetId val="1"/>
    </sheetIdMap>
  </header>
  <header guid="{049DCCD3-0440-4697-BC6A-1EBBDA571506}" dateTime="2020-01-28T15:18:55" maxSheetId="2" userName="user457b" r:id="rId197">
    <sheetIdMap count="1">
      <sheetId val="1"/>
    </sheetIdMap>
  </header>
  <header guid="{18EB86C5-18B6-43F0-A75A-47B90FCE4B34}" dateTime="2020-01-28T16:50:19" maxSheetId="2" userName="user457b" r:id="rId198" minRId="2234" maxRId="2235">
    <sheetIdMap count="1">
      <sheetId val="1"/>
    </sheetIdMap>
  </header>
  <header guid="{9543181D-6920-4BED-853F-17998E8B8FE6}" dateTime="2020-01-29T09:32:54" maxSheetId="2" userName="user457b" r:id="rId199" minRId="2239" maxRId="2240">
    <sheetIdMap count="1">
      <sheetId val="1"/>
    </sheetIdMap>
  </header>
  <header guid="{1EF78F0B-A133-4010-ADD3-76643FADFAE3}" dateTime="2020-01-29T09:50:34" maxSheetId="2" userName="user457b" r:id="rId200" minRId="2244">
    <sheetIdMap count="1">
      <sheetId val="1"/>
    </sheetIdMap>
  </header>
  <header guid="{756C3322-7BAC-4B65-8D42-0A9D0831329C}" dateTime="2020-01-29T14:32:32" maxSheetId="2" userName="user457b" r:id="rId201">
    <sheetIdMap count="1">
      <sheetId val="1"/>
    </sheetIdMap>
  </header>
  <header guid="{C81BCB5C-A24A-4354-B7CF-EC557DC28154}" dateTime="2020-01-29T14:33:38" maxSheetId="2" userName="user457b" r:id="rId202">
    <sheetIdMap count="1">
      <sheetId val="1"/>
    </sheetIdMap>
  </header>
  <header guid="{284C70F4-DFAA-4C41-B812-90EAECFA6CDE}" dateTime="2020-01-29T14:34:54" maxSheetId="2" userName="user457b" r:id="rId203">
    <sheetIdMap count="1">
      <sheetId val="1"/>
    </sheetIdMap>
  </header>
  <header guid="{67F12E45-CCA7-4387-8FA0-1FD766079810}" dateTime="2020-02-11T11:22:14" maxSheetId="2" userName="User416a" r:id="rId204">
    <sheetIdMap count="1">
      <sheetId val="1"/>
    </sheetIdMap>
  </header>
  <header guid="{3EBE90D2-C03F-45C4-B9AE-65B1B4FFE7D1}" dateTime="2020-02-11T12:08:39" maxSheetId="2" userName="User416a" r:id="rId205">
    <sheetIdMap count="1">
      <sheetId val="1"/>
    </sheetIdMap>
  </header>
  <header guid="{5AB29C3D-4752-4BF4-A86A-5585E3CA9388}" dateTime="2020-02-12T11:01:44" maxSheetId="2" userName="User416a" r:id="rId206">
    <sheetIdMap count="1">
      <sheetId val="1"/>
    </sheetIdMap>
  </header>
  <header guid="{DD038B6E-0F23-449B-AA55-CF51D4278AE9}" dateTime="2020-02-12T11:14:31" maxSheetId="2" userName="User416a" r:id="rId207" minRId="2260" maxRId="2264">
    <sheetIdMap count="1">
      <sheetId val="1"/>
    </sheetIdMap>
  </header>
  <header guid="{4CDD29CC-4564-4EF9-8B7E-267DE95F5EB5}" dateTime="2020-02-12T11:18:25" maxSheetId="2" userName="User416a" r:id="rId208" minRId="2266" maxRId="2269">
    <sheetIdMap count="1">
      <sheetId val="1"/>
    </sheetIdMap>
  </header>
  <header guid="{7940E1BE-57ED-4A08-9826-E3FC7B7414C7}" dateTime="2020-02-12T11:18:58" maxSheetId="2" userName="User416a" r:id="rId209">
    <sheetIdMap count="1">
      <sheetId val="1"/>
    </sheetIdMap>
  </header>
  <header guid="{84A57EF9-3298-49DE-97BF-BB792A141FDD}" dateTime="2020-02-12T12:15:03" maxSheetId="2" userName="User_569" r:id="rId210" minRId="2272" maxRId="2371">
    <sheetIdMap count="1">
      <sheetId val="1"/>
    </sheetIdMap>
  </header>
  <header guid="{1CDBC965-007F-45D7-B824-26CF3FD5C9BA}" dateTime="2020-02-12T13:54:25" maxSheetId="2" userName="User416a" r:id="rId211">
    <sheetIdMap count="1">
      <sheetId val="1"/>
    </sheetIdMap>
  </header>
  <header guid="{A020C614-32B7-4804-9A8F-D0E491B2465F}" dateTime="2020-02-13T11:06:19" maxSheetId="2" userName="User465d" r:id="rId212" minRId="2374" maxRId="2377">
    <sheetIdMap count="1">
      <sheetId val="1"/>
    </sheetIdMap>
  </header>
  <header guid="{B8BF6734-D70C-4761-A99A-EFED4E9A22D8}" dateTime="2020-02-13T12:09:36" maxSheetId="2" userName="User463d" r:id="rId213">
    <sheetIdMap count="1">
      <sheetId val="1"/>
    </sheetIdMap>
  </header>
  <header guid="{48961672-3483-4EFF-8852-D9132BCFDC14}" dateTime="2020-02-13T13:14:29" maxSheetId="2" userName="user" r:id="rId214" minRId="2381" maxRId="2386">
    <sheetIdMap count="1">
      <sheetId val="1"/>
    </sheetIdMap>
  </header>
  <header guid="{1925AB6F-CBFA-40C7-A178-3CAF742BCDE1}" dateTime="2020-02-13T13:31:02" maxSheetId="2" userName="user" r:id="rId215" minRId="2387" maxRId="2392">
    <sheetIdMap count="1">
      <sheetId val="1"/>
    </sheetIdMap>
  </header>
  <header guid="{EA1118C8-1DA3-4C3B-BBFB-7A708159BCAA}" dateTime="2020-02-13T13:33:54" maxSheetId="2" userName="user" r:id="rId216" minRId="2393" maxRId="2398">
    <sheetIdMap count="1">
      <sheetId val="1"/>
    </sheetIdMap>
  </header>
  <header guid="{9C62A217-29EB-4F2D-8B0E-F0AC2D3AFEBD}" dateTime="2020-02-13T13:58:29" maxSheetId="2" userName="user" r:id="rId217">
    <sheetIdMap count="1">
      <sheetId val="1"/>
    </sheetIdMap>
  </header>
  <header guid="{0056B563-DFB3-4285-AD5A-086E5309C53D}" dateTime="2020-02-13T14:58:35" maxSheetId="2" userName="User416a" r:id="rId218" minRId="2399" maxRId="2415">
    <sheetIdMap count="1">
      <sheetId val="1"/>
    </sheetIdMap>
  </header>
  <header guid="{41EA1C90-8D83-400C-8A4A-B115A146B993}" dateTime="2020-02-13T15:00:34" maxSheetId="2" userName="User416a" r:id="rId219" minRId="2417" maxRId="2421">
    <sheetIdMap count="1">
      <sheetId val="1"/>
    </sheetIdMap>
  </header>
  <header guid="{9E70BF4F-E3CB-4AC1-8857-06A78684434B}" dateTime="2020-02-13T15:01:13" maxSheetId="2" userName="User416a" r:id="rId220">
    <sheetIdMap count="1">
      <sheetId val="1"/>
    </sheetIdMap>
  </header>
  <header guid="{954DD0A7-9332-4028-821A-88E483792B22}" dateTime="2020-02-13T15:01:34" maxSheetId="2" userName="User416a" r:id="rId221">
    <sheetIdMap count="1">
      <sheetId val="1"/>
    </sheetIdMap>
  </header>
  <header guid="{21B122B7-79A1-4E10-BC9D-CAEA32038C9D}" dateTime="2020-02-13T15:03:16" maxSheetId="2" userName="User416a" r:id="rId222" minRId="2425">
    <sheetIdMap count="1">
      <sheetId val="1"/>
    </sheetIdMap>
  </header>
  <header guid="{4D7731AA-1653-4D06-90D4-E6E6C7AF00E0}" dateTime="2020-02-13T16:26:02" maxSheetId="2" userName="User416a" r:id="rId223">
    <sheetIdMap count="1">
      <sheetId val="1"/>
    </sheetIdMap>
  </header>
  <header guid="{D7E824AD-AEBC-471B-9CBB-DDA3E6502A34}" dateTime="2020-02-14T16:50:21" maxSheetId="2" userName="user415c" r:id="rId224" minRId="2429">
    <sheetIdMap count="1">
      <sheetId val="1"/>
    </sheetIdMap>
  </header>
  <header guid="{FF5E5755-AC63-46E4-9B84-1F9246C0E64A}" dateTime="2020-02-14T16:53:05" maxSheetId="2" userName="Use565c" r:id="rId225" minRId="2431" maxRId="2434">
    <sheetIdMap count="1">
      <sheetId val="1"/>
    </sheetIdMap>
  </header>
  <header guid="{E274F533-1C94-496A-8C36-0CA3E0F1AC69}" dateTime="2020-02-14T16:54:49" maxSheetId="2" userName="user459a" r:id="rId226" minRId="2437" maxRId="2445">
    <sheetIdMap count="1">
      <sheetId val="1"/>
    </sheetIdMap>
  </header>
  <header guid="{D40E75D2-EFF3-4AAA-9743-47E1A99C6938}" dateTime="2020-02-14T16:55:08" maxSheetId="2" userName="Use565c" r:id="rId227" minRId="2447" maxRId="2448">
    <sheetIdMap count="1">
      <sheetId val="1"/>
    </sheetIdMap>
  </header>
  <header guid="{8DF8E6CF-B856-4E1D-90DD-A8B252BC5361}" dateTime="2020-02-14T16:58:11" maxSheetId="2" userName="user459a" r:id="rId228" minRId="2449">
    <sheetIdMap count="1">
      <sheetId val="1"/>
    </sheetIdMap>
  </header>
  <header guid="{EE054A9F-E8B0-47F5-858D-2865FDBCB8D4}" dateTime="2020-02-17T08:30:26" maxSheetId="2" userName="user459a" r:id="rId229" minRId="2451" maxRId="2456">
    <sheetIdMap count="1">
      <sheetId val="1"/>
    </sheetIdMap>
  </header>
  <header guid="{17D0ADBD-71E5-4240-9EF4-F0ECF0450D5D}" dateTime="2020-02-17T08:33:20" maxSheetId="2" userName="user459a" r:id="rId230" minRId="2457" maxRId="2461">
    <sheetIdMap count="1">
      <sheetId val="1"/>
    </sheetIdMap>
  </header>
  <header guid="{FAA89045-0DBA-48D5-9753-CA5DE1AE17CD}" dateTime="2020-02-17T08:40:58" maxSheetId="2" userName="User415" r:id="rId231" minRId="2462" maxRId="2467">
    <sheetIdMap count="1">
      <sheetId val="1"/>
    </sheetIdMap>
  </header>
  <header guid="{65AD46F3-9B0A-4BAC-BA4C-9FEF76CB2154}" dateTime="2020-02-17T08:43:30" maxSheetId="2" userName="User415" r:id="rId232" minRId="2469" maxRId="2479">
    <sheetIdMap count="1">
      <sheetId val="1"/>
    </sheetIdMap>
  </header>
  <header guid="{274FFDF2-2CB3-4FC6-AEFE-CE4F6DBE6984}" dateTime="2020-02-17T08:43:55" maxSheetId="2" userName="User415" r:id="rId233" minRId="2480">
    <sheetIdMap count="1">
      <sheetId val="1"/>
    </sheetIdMap>
  </header>
  <header guid="{F7DE3F1D-5549-475A-8138-363F5D900F6F}" dateTime="2020-02-17T08:45:22" maxSheetId="2" userName="User415" r:id="rId234" minRId="2481">
    <sheetIdMap count="1">
      <sheetId val="1"/>
    </sheetIdMap>
  </header>
  <header guid="{4B8B366C-409D-4CC6-BF26-52864C7A1FD3}" dateTime="2020-02-17T08:52:00" maxSheetId="2" userName="user459a" r:id="rId235" minRId="2482" maxRId="2485">
    <sheetIdMap count="1">
      <sheetId val="1"/>
    </sheetIdMap>
  </header>
  <header guid="{464347B4-1980-49A3-B70D-35DCA050EB8D}" dateTime="2020-02-17T08:52:12" maxSheetId="2" userName="user459a" r:id="rId236">
    <sheetIdMap count="1">
      <sheetId val="1"/>
    </sheetIdMap>
  </header>
  <header guid="{2144E1F7-79BB-4967-97E5-1FAAC5ABA690}" dateTime="2020-02-17T09:15:32" maxSheetId="2" userName="user459b" r:id="rId237" minRId="2488" maxRId="2493">
    <sheetIdMap count="1">
      <sheetId val="1"/>
    </sheetIdMap>
  </header>
  <header guid="{D2494268-F371-47B0-B78D-36919FCD8087}" dateTime="2020-02-17T09:16:45" maxSheetId="2" userName="user459b" r:id="rId238" minRId="2495" maxRId="2496">
    <sheetIdMap count="1">
      <sheetId val="1"/>
    </sheetIdMap>
  </header>
  <header guid="{C04FB73B-B3CB-48DD-B495-78B30825504F}" dateTime="2020-02-17T09:16:59" maxSheetId="2" userName="user415c" r:id="rId239" minRId="2497">
    <sheetIdMap count="1">
      <sheetId val="1"/>
    </sheetIdMap>
  </header>
  <header guid="{0A33AB9F-7BCB-406C-961E-3086C9E50C2E}" dateTime="2020-02-17T09:16:37" maxSheetId="2" userName="User415" r:id="rId240" minRId="2498" maxRId="2510">
    <sheetIdMap count="1">
      <sheetId val="1"/>
    </sheetIdMap>
  </header>
  <header guid="{57C86903-A519-4740-A6F7-5EEDFFD60396}" dateTime="2020-02-17T09:17:49" maxSheetId="2" userName="user459b" r:id="rId241" minRId="2511">
    <sheetIdMap count="1">
      <sheetId val="1"/>
    </sheetIdMap>
  </header>
  <header guid="{BACEA31E-0FBF-4B51-A7E3-E8BF84EED56F}" dateTime="2020-02-17T09:17:57" maxSheetId="2" userName="User415" r:id="rId242" minRId="2512">
    <sheetIdMap count="1">
      <sheetId val="1"/>
    </sheetIdMap>
  </header>
  <header guid="{3305C134-15A5-4F10-9A01-B77772AFC1D2}" dateTime="2020-02-17T09:18:13" maxSheetId="2" userName="User415" r:id="rId243">
    <sheetIdMap count="1">
      <sheetId val="1"/>
    </sheetIdMap>
  </header>
  <header guid="{23129938-7DA2-498D-9635-C985A1ED0D4A}" dateTime="2020-02-17T09:23:54" maxSheetId="2" userName="user459b" r:id="rId244" minRId="2514" maxRId="2519">
    <sheetIdMap count="1">
      <sheetId val="1"/>
    </sheetIdMap>
  </header>
  <header guid="{6A865633-3425-4CB4-9048-6B47A7234239}" dateTime="2020-02-17T09:24:37" maxSheetId="2" userName="user415c" r:id="rId245" minRId="2520" maxRId="2530">
    <sheetIdMap count="1">
      <sheetId val="1"/>
    </sheetIdMap>
  </header>
  <header guid="{551F8795-64EE-4A90-B90B-556CCBCCEA81}" dateTime="2020-02-17T09:29:54" maxSheetId="2" userName="user415c" r:id="rId246" minRId="2531" maxRId="2534">
    <sheetIdMap count="1">
      <sheetId val="1"/>
    </sheetIdMap>
  </header>
  <header guid="{6B59AF34-20B6-4444-A27C-B5B6BEB07065}" dateTime="2020-02-17T09:34:06" maxSheetId="2" userName="user459b" r:id="rId247" minRId="2535" maxRId="2559">
    <sheetIdMap count="1">
      <sheetId val="1"/>
    </sheetIdMap>
  </header>
  <header guid="{6B5D3AAE-C289-4D99-B479-8BC1927A083B}" dateTime="2020-02-17T09:34:54" maxSheetId="2" userName="user459b" r:id="rId248" minRId="2560" maxRId="2561">
    <sheetIdMap count="1">
      <sheetId val="1"/>
    </sheetIdMap>
  </header>
  <header guid="{41159E63-8ACC-421C-9EC9-1CA39506F8C5}" dateTime="2020-02-17T09:36:34" maxSheetId="2" userName="user459b" r:id="rId249" minRId="2562">
    <sheetIdMap count="1">
      <sheetId val="1"/>
    </sheetIdMap>
  </header>
  <header guid="{06E460EF-627B-47BA-873F-D84A8CC037EF}" dateTime="2020-02-17T09:37:30" maxSheetId="2" userName="user459b" r:id="rId250">
    <sheetIdMap count="1">
      <sheetId val="1"/>
    </sheetIdMap>
  </header>
  <header guid="{40A3FF12-1BB3-4BF8-AECC-47CE9B52F97A}" dateTime="2020-02-17T09:40:55" maxSheetId="2" userName="user459b" r:id="rId251" minRId="2563" maxRId="2565">
    <sheetIdMap count="1">
      <sheetId val="1"/>
    </sheetIdMap>
  </header>
  <header guid="{1CA564BB-E97C-4345-8246-C4C65D2886E5}" dateTime="2020-02-17T09:41:59" maxSheetId="2" userName="User416a" r:id="rId252" minRId="2566">
    <sheetIdMap count="1">
      <sheetId val="1"/>
    </sheetIdMap>
  </header>
  <header guid="{F9FAF7CA-2A4D-4126-B88A-B1CCA6DDF64B}" dateTime="2020-02-17T09:42:43" maxSheetId="2" userName="User416a" r:id="rId253">
    <sheetIdMap count="1">
      <sheetId val="1"/>
    </sheetIdMap>
  </header>
  <header guid="{43D3DDA9-5322-48DA-82DF-64321B22F154}" dateTime="2020-02-17T09:43:48" maxSheetId="2" userName="user415c" r:id="rId254" minRId="2571" maxRId="2590">
    <sheetIdMap count="1">
      <sheetId val="1"/>
    </sheetIdMap>
  </header>
  <header guid="{C2C7651F-7691-4136-BB0A-D0E94576CAE7}" dateTime="2020-02-17T09:45:18" maxSheetId="2" userName="user459b" r:id="rId255" minRId="2591" maxRId="2597">
    <sheetIdMap count="1">
      <sheetId val="1"/>
    </sheetIdMap>
  </header>
  <header guid="{81EF914B-E8F5-4CAC-BE3E-48EF3F93A762}" dateTime="2020-02-17T09:47:18" maxSheetId="2" userName="user459b" r:id="rId256" minRId="2598" maxRId="2600">
    <sheetIdMap count="1">
      <sheetId val="1"/>
    </sheetIdMap>
  </header>
  <header guid="{FEC631D0-349A-4B19-8C2F-5F236CC878BB}" dateTime="2020-02-17T09:48:38" maxSheetId="2" userName="user459b" r:id="rId257" minRId="2601">
    <sheetIdMap count="1">
      <sheetId val="1"/>
    </sheetIdMap>
  </header>
  <header guid="{1E21C0ED-9140-47F9-93EA-7FC5A0EEB1C2}" dateTime="2020-02-17T09:49:56" maxSheetId="2" userName="user459b" r:id="rId258" minRId="2602" maxRId="2603">
    <sheetIdMap count="1">
      <sheetId val="1"/>
    </sheetIdMap>
  </header>
  <header guid="{325B6364-3635-471C-9571-BF2776823B7B}" dateTime="2020-02-17T09:50:54" maxSheetId="2" userName="user459b" r:id="rId259" minRId="2604" maxRId="2606">
    <sheetIdMap count="1">
      <sheetId val="1"/>
    </sheetIdMap>
  </header>
  <header guid="{CB5150AD-3E0E-4A67-AFC3-5505C4DC4153}" dateTime="2020-02-17T09:53:04" maxSheetId="2" userName="user459b" r:id="rId260" minRId="2607" maxRId="2612">
    <sheetIdMap count="1">
      <sheetId val="1"/>
    </sheetIdMap>
  </header>
  <header guid="{C235C039-52CE-4272-BDC2-184FD112CDFE}" dateTime="2020-02-17T09:53:44" maxSheetId="2" userName="user459b" r:id="rId261" minRId="2613" maxRId="2615">
    <sheetIdMap count="1">
      <sheetId val="1"/>
    </sheetIdMap>
  </header>
  <header guid="{E70560F0-DC8C-4289-B6AD-310CEFF657A0}" dateTime="2020-02-17T09:53:55" maxSheetId="2" userName="user415c" r:id="rId262" minRId="2616" maxRId="2626">
    <sheetIdMap count="1">
      <sheetId val="1"/>
    </sheetIdMap>
  </header>
  <header guid="{B32FAD87-D6B4-4647-A412-F543FF7959E5}" dateTime="2020-02-17T09:55:12" maxSheetId="2" userName="user459b" r:id="rId263" minRId="2627" maxRId="2631">
    <sheetIdMap count="1">
      <sheetId val="1"/>
    </sheetIdMap>
  </header>
  <header guid="{10FE250D-2170-4F30-B295-A43CDAEAC496}" dateTime="2020-02-17T09:56:31" maxSheetId="2" userName="user459b" r:id="rId264" minRId="2632">
    <sheetIdMap count="1">
      <sheetId val="1"/>
    </sheetIdMap>
  </header>
  <header guid="{C805A02C-BD4A-401F-B3B8-7D64185F9469}" dateTime="2020-02-17T10:02:22" maxSheetId="2" userName="user459b" r:id="rId265" minRId="2633" maxRId="2638">
    <sheetIdMap count="1">
      <sheetId val="1"/>
    </sheetIdMap>
  </header>
  <header guid="{E2CC1F37-EFC5-4161-8D5E-F19F6046EAE2}" dateTime="2020-02-17T11:43:35" maxSheetId="2" userName="User416a" r:id="rId266" minRId="2639">
    <sheetIdMap count="1">
      <sheetId val="1"/>
    </sheetIdMap>
  </header>
  <header guid="{99948D97-9A3A-4BB2-A34F-5AE3098D59F5}" dateTime="2020-02-17T11:44:20" maxSheetId="2" userName="User416a" r:id="rId267">
    <sheetIdMap count="1">
      <sheetId val="1"/>
    </sheetIdMap>
  </header>
  <header guid="{095F4F2E-6503-47D3-87D3-A7F607F42133}" dateTime="2020-02-17T11:45:17" maxSheetId="2" userName="User416a" r:id="rId268">
    <sheetIdMap count="1">
      <sheetId val="1"/>
    </sheetIdMap>
  </header>
  <header guid="{4F290F6E-B05E-448C-88BF-DA39454C8255}" dateTime="2020-02-17T11:47:22" maxSheetId="2" userName="User416a" r:id="rId269">
    <sheetIdMap count="1">
      <sheetId val="1"/>
    </sheetIdMap>
  </header>
  <header guid="{F195789C-AF92-4B4B-AD95-759CFD06D8C5}" dateTime="2020-02-17T11:51:53" maxSheetId="2" userName="User416a" r:id="rId270" minRId="2648" maxRId="2653">
    <sheetIdMap count="1">
      <sheetId val="1"/>
    </sheetIdMap>
  </header>
  <header guid="{7F4E0964-6CE1-4280-BD11-B570723C331A}" dateTime="2020-02-17T11:53:18" maxSheetId="2" userName="User416a" r:id="rId271" minRId="2656">
    <sheetIdMap count="1">
      <sheetId val="1"/>
    </sheetIdMap>
  </header>
  <header guid="{304BD747-046F-402A-8A7C-2559F7B33574}" dateTime="2020-02-17T11:53:51" maxSheetId="2" userName="User416a" r:id="rId272">
    <sheetIdMap count="1">
      <sheetId val="1"/>
    </sheetIdMap>
  </header>
  <header guid="{F5E785EB-4A76-44DF-BE55-618FC0300592}" dateTime="2020-02-17T11:54:20" maxSheetId="2" userName="User416a" r:id="rId273">
    <sheetIdMap count="1">
      <sheetId val="1"/>
    </sheetIdMap>
  </header>
  <header guid="{83F4E7BD-014B-4A52-BE7C-91153D999BBA}" dateTime="2020-02-17T12:09:05" maxSheetId="2" userName="User416a" r:id="rId274" minRId="2663" maxRId="2666">
    <sheetIdMap count="1">
      <sheetId val="1"/>
    </sheetIdMap>
  </header>
  <header guid="{6D01EEE1-52E1-4D9D-ACF7-52B75D51E8AD}" dateTime="2020-02-17T13:29:12" maxSheetId="2" userName="User416a" r:id="rId275">
    <sheetIdMap count="1">
      <sheetId val="1"/>
    </sheetIdMap>
  </header>
  <header guid="{4894174B-E49A-4CCA-8EB8-5D693AAEB7F3}" dateTime="2020-02-17T13:54:40" maxSheetId="2" userName="User416a" r:id="rId276" minRId="2671" maxRId="2673">
    <sheetIdMap count="1">
      <sheetId val="1"/>
    </sheetIdMap>
  </header>
  <header guid="{38BAE59B-74C0-4EFE-8978-61D53DF9BFCA}" dateTime="2020-02-17T14:21:35" maxSheetId="2" userName="User416a" r:id="rId277" minRId="2676" maxRId="2681">
    <sheetIdMap count="1">
      <sheetId val="1"/>
    </sheetIdMap>
  </header>
  <header guid="{FD91F2EB-7499-4E11-A016-7FD238D8A42B}" dateTime="2020-02-17T14:26:16" maxSheetId="2" userName="User416a" r:id="rId278" minRId="2684">
    <sheetIdMap count="1">
      <sheetId val="1"/>
    </sheetIdMap>
  </header>
  <header guid="{3948C9B9-45AE-4441-A069-6F434A9E9E56}" dateTime="2020-02-18T14:55:47" maxSheetId="2" userName="User416a" r:id="rId279" minRId="2687">
    <sheetIdMap count="1">
      <sheetId val="1"/>
    </sheetIdMap>
  </header>
  <header guid="{59BCC2F7-3AF9-4073-92BF-F28341FA513F}" dateTime="2020-02-18T14:59:25" maxSheetId="2" userName="User416a" r:id="rId280" minRId="2688" maxRId="2706">
    <sheetIdMap count="1">
      <sheetId val="1"/>
    </sheetIdMap>
  </header>
  <header guid="{2FBA484E-E710-4647-ACC1-0E1D55F53720}" dateTime="2020-02-19T11:11:02" maxSheetId="2" userName="user416c" r:id="rId281" minRId="2707" maxRId="2710">
    <sheetIdMap count="1">
      <sheetId val="1"/>
    </sheetIdMap>
  </header>
  <header guid="{719A990B-E664-431D-80D3-AAF94324B848}" dateTime="2020-02-19T11:12:45" maxSheetId="2" userName="user416c" r:id="rId282" minRId="2711" maxRId="2741">
    <sheetIdMap count="1">
      <sheetId val="1"/>
    </sheetIdMap>
  </header>
  <header guid="{B3BB7F86-3D3F-48BE-9DF9-D7C9265AD026}" dateTime="2020-02-19T11:12:57" maxSheetId="2" userName="user416c" r:id="rId283" minRId="2742">
    <sheetIdMap count="1">
      <sheetId val="1"/>
    </sheetIdMap>
  </header>
  <header guid="{16CB393C-30D8-46C3-B46A-6D526DBC3580}" dateTime="2020-02-19T11:15:56" maxSheetId="2" userName="user416c" r:id="rId284" minRId="2743" maxRId="2774">
    <sheetIdMap count="1">
      <sheetId val="1"/>
    </sheetIdMap>
  </header>
  <header guid="{3FE3409E-487F-4E6C-BFEB-EC4748B73E29}" dateTime="2020-02-19T11:27:57" maxSheetId="2" userName="user416c" r:id="rId285">
    <sheetIdMap count="1">
      <sheetId val="1"/>
    </sheetIdMap>
  </header>
  <header guid="{A57A4BEB-A08B-497F-867D-62AC01BAA352}" dateTime="2020-02-20T13:04:15" maxSheetId="2" userName="User416b" r:id="rId286" minRId="2775" maxRId="2779">
    <sheetIdMap count="1">
      <sheetId val="1"/>
    </sheetIdMap>
  </header>
  <header guid="{3F1FBC2C-2814-4B3F-B32C-43179C0FD617}" dateTime="2020-02-20T13:04:38" maxSheetId="2" userName="User416b" r:id="rId287" minRId="2781">
    <sheetIdMap count="1">
      <sheetId val="1"/>
    </sheetIdMap>
  </header>
  <header guid="{161CD83A-CA9B-401D-987E-989ECAA40E95}" dateTime="2020-02-21T13:21:31" maxSheetId="2" userName="user416c" r:id="rId288" minRId="2783" maxRId="2786">
    <sheetIdMap count="1">
      <sheetId val="1"/>
    </sheetIdMap>
  </header>
  <header guid="{8CF77865-D89C-4E18-B732-5C4544BCA795}" dateTime="2020-02-25T11:54:11" maxSheetId="2" userName="User_452d" r:id="rId28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EB3DA93C_6911_4C7B_AD72_921D92689799_.wvu.PrintArea" hidden="1" oldHidden="1">
    <formula>общее!$A$1:$J$316</formula>
  </rdn>
  <rdn rId="0" localSheetId="1" customView="1" name="Z_EB3DA93C_6911_4C7B_AD72_921D92689799_.wvu.PrintTitles" hidden="1" oldHidden="1">
    <formula>общее!$6:$6</formula>
  </rdn>
  <rdn rId="0" localSheetId="1" customView="1" name="Z_EB3DA93C_6911_4C7B_AD72_921D92689799_.wvu.FilterData" hidden="1" oldHidden="1">
    <formula>общее!$A$6:$J$553</formula>
  </rdn>
  <rcv guid="{EB3DA93C-6911-4C7B-AD72-921D92689799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8" sId="1" numFmtId="4">
    <oc r="C249">
      <v>801.33399999999995</v>
    </oc>
    <nc r="C249">
      <v>1200</v>
    </nc>
  </rcc>
  <rcc rId="2489" sId="1" numFmtId="4">
    <oc r="D249">
      <v>699.59900000000005</v>
    </oc>
    <nc r="D249">
      <v>1200</v>
    </nc>
  </rcc>
  <rfmt sheetId="1" sqref="A249:XFD249">
    <dxf>
      <fill>
        <patternFill patternType="none">
          <bgColor auto="1"/>
        </patternFill>
      </fill>
    </dxf>
  </rfmt>
  <rrc rId="2490" sId="1" ref="A263:XFD263" action="insertRow"/>
  <rcc rId="2491" sId="1">
    <oc r="B262" t="inlineStr">
      <is>
        <t>Будівництво інших об'єктів соціальної та виробничої інфраструктури комунальної власності</t>
      </is>
    </oc>
    <nc r="B262" t="inlineStr">
      <is>
        <t>Будівництво інших об'єктів комунальної власності</t>
      </is>
    </nc>
  </rcc>
  <rfmt sheetId="1" xfDxf="1" sqref="B263" start="0" length="0">
    <dxf>
      <font>
        <sz val="14"/>
        <name val="Times New Roman"/>
        <family val="1"/>
      </font>
      <fill>
        <patternFill patternType="solid">
          <bgColor rgb="FFFFFF0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92" sId="1">
    <nc r="B263" t="inlineStr">
      <is>
        <t>Проектування, реставрація та охорона пам'яток архітектури</t>
      </is>
    </nc>
  </rcc>
  <rcc rId="2493" sId="1">
    <nc r="A263">
      <v>7340</v>
    </nc>
  </rcc>
  <rcv guid="{FA039D92-C83F-438E-BA9D-917452CA1B7F}" action="delete"/>
  <rdn rId="0" localSheetId="1" customView="1" name="Z_FA039D92_C83F_438E_BA9D_917452CA1B7F_.wvu.FilterData" hidden="1" oldHidden="1">
    <formula>общее!$A$6:$J$554</formula>
    <oldFormula>общее!$A$6:$J$319</oldFormula>
  </rdn>
  <rcv guid="{FA039D92-C83F-438E-BA9D-917452CA1B7F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2566" sId="1" odxf="1" dxf="1">
    <oc r="F236">
      <f>SUM(D236/C236*100)</f>
    </oc>
    <nc r="F236">
      <f>SUM(D236/C236*100)</f>
    </nc>
    <odxf>
      <font>
        <b/>
        <sz val="16"/>
        <name val="Times New Roman"/>
        <scheme val="none"/>
      </font>
      <fill>
        <patternFill patternType="solid">
          <bgColor rgb="FFFFFF00"/>
        </patternFill>
      </fill>
    </odxf>
    <ndxf>
      <font>
        <b val="0"/>
        <sz val="14"/>
        <name val="Times New Roman"/>
        <scheme val="none"/>
      </font>
      <fill>
        <patternFill patternType="none">
          <bgColor indexed="65"/>
        </patternFill>
      </fill>
    </ndxf>
  </rcc>
  <rfmt sheetId="1" sqref="F236">
    <dxf>
      <fill>
        <patternFill patternType="solid">
          <bgColor rgb="FFFFFF00"/>
        </patternFill>
      </fill>
    </dxf>
  </rfmt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общее!$A$6:$J$554</formula>
    <oldFormula>общее!$A$6:$J$554</oldFormula>
  </rdn>
  <rcv guid="{CFD58EC5-F475-4F0C-8822-861C497EA100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FilterData" hidden="1" oldHidden="1">
    <formula>общее!$A$6:$J$554</formula>
    <oldFormula>общее!$A$6:$J$554</oldFormula>
  </rdn>
  <rcv guid="{CFD58EC5-F475-4F0C-8822-861C497EA100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v guid="{95A7493F-2B11-406A-BB91-458FD9DC3BAE}" action="delete"/>
  <rdn rId="0" localSheetId="1" customView="1" name="Z_95A7493F_2B11_406A_BB91_458FD9DC3BAE_.wvu.PrintArea" hidden="1" oldHidden="1">
    <formula>общее!$A$1:$J$308</formula>
    <oldFormula>общее!$A$1:$J$308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общее!$A$6:$J$553</formula>
    <oldFormula>общее!$A$6:$J$553</oldFormula>
  </rdn>
  <rcv guid="{95A7493F-2B11-406A-BB91-458FD9DC3BAE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rc rId="2062" sId="1" ref="A105:XFD105" action="insertRow">
    <undo index="0" exp="area" ref3D="1" dr="$A$203:$XFD$205" dn="Z_D0621073_25BE_47D7_AC33_51146458D41C_.wvu.Rows" sId="1"/>
    <undo index="0" exp="area" ref3D="1" dr="$A$203:$XFD$205" dn="Z_9BFA17BE_4413_48EA_8DFA_9D7972E1D966_.wvu.Rows" sId="1"/>
  </rrc>
  <rcc rId="2063" sId="1">
    <nc r="A105">
      <v>41050900</v>
    </nc>
  </rcc>
  <rcc rId="2064" sId="1">
    <nc r="B105" t="inlineStr">
      <is>
        <t xml:space="preserve">Субвенція з місцевого бюджету на проектні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 </t>
      </is>
    </nc>
  </rcc>
  <rcc rId="2065" sId="1" numFmtId="4">
    <nc r="C105">
      <v>8961.5139999999992</v>
    </nc>
  </rcc>
  <rcc rId="2066" sId="1" numFmtId="4">
    <nc r="D105">
      <v>13270.8</v>
    </nc>
  </rcc>
  <rcc rId="2067" sId="1">
    <nc r="E105">
      <f>D105-C105</f>
    </nc>
  </rcc>
  <rcc rId="2068" sId="1">
    <nc r="F105">
      <f>D105/C105*100</f>
    </nc>
  </rcc>
  <rcc rId="2069" sId="1" numFmtId="4">
    <oc r="C99">
      <v>487902.54</v>
    </oc>
    <nc r="C99">
      <v>487902.54100000003</v>
    </nc>
  </rcc>
  <rcc rId="2070" sId="1">
    <oc r="C90">
      <f>C91+C98</f>
    </oc>
    <nc r="C90">
      <f>C91+C96+C98</f>
    </nc>
  </rcc>
  <rcc rId="2071" sId="1">
    <oc r="D90">
      <f>D91+D98</f>
    </oc>
    <nc r="D90">
      <f>D91+D96+D98</f>
    </nc>
  </rcc>
  <rcv guid="{95A7493F-2B11-406A-BB91-458FD9DC3BAE}" action="delete"/>
  <rdn rId="0" localSheetId="1" customView="1" name="Z_95A7493F_2B11_406A_BB91_458FD9DC3BAE_.wvu.PrintArea" hidden="1" oldHidden="1">
    <formula>общее!$A$1:$J$308</formula>
    <oldFormula>общее!$A$1:$J$308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общее!$A$6:$J$553</formula>
    <oldFormula>общее!$A$6:$J$553</oldFormula>
  </rdn>
  <rcv guid="{95A7493F-2B11-406A-BB91-458FD9DC3BAE}" action="add"/>
</revisions>
</file>

<file path=xl/revisions/revisionLog1102.xml><?xml version="1.0" encoding="utf-8"?>
<revisions xmlns="http://schemas.openxmlformats.org/spreadsheetml/2006/main" xmlns:r="http://schemas.openxmlformats.org/officeDocument/2006/relationships">
  <rcc rId="2239" sId="1" numFmtId="4">
    <oc r="H79">
      <v>306.33100000000002</v>
    </oc>
    <nc r="H79">
      <v>306.33</v>
    </nc>
  </rcc>
  <rcc rId="2240" sId="1" numFmtId="4">
    <oc r="H86">
      <v>5.04</v>
    </oc>
    <nc r="H86">
      <v>5.0410000000000004</v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021.xml><?xml version="1.0" encoding="utf-8"?>
<revisions xmlns="http://schemas.openxmlformats.org/spreadsheetml/2006/main" xmlns:r="http://schemas.openxmlformats.org/officeDocument/2006/relationships"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0211.xml><?xml version="1.0" encoding="utf-8"?>
<revisions xmlns="http://schemas.openxmlformats.org/spreadsheetml/2006/main" xmlns:r="http://schemas.openxmlformats.org/officeDocument/2006/relationships">
  <rcc rId="2078" sId="1" numFmtId="4">
    <oc r="G48">
      <v>732.16099999999994</v>
    </oc>
    <nc r="G48">
      <v>900.59100000000001</v>
    </nc>
  </rcc>
  <rcc rId="2079" sId="1" numFmtId="4">
    <oc r="H48">
      <v>580.40099999999995</v>
    </oc>
    <nc r="H48">
      <v>695.52599999999995</v>
    </nc>
  </rcc>
  <rcc rId="2080" sId="1" numFmtId="4">
    <oc r="G77">
      <v>1235.633</v>
    </oc>
    <nc r="G77">
      <v>2048.7860000000001</v>
    </nc>
  </rcc>
  <rcc rId="2081" sId="1" numFmtId="4">
    <oc r="H77">
      <v>1304.1030000000001</v>
    </oc>
    <nc r="H77">
      <v>1515.3820000000001</v>
    </nc>
  </rcc>
  <rcc rId="2082" sId="1" numFmtId="4">
    <oc r="G79">
      <v>166.71899999999999</v>
    </oc>
    <nc r="G79">
      <v>206.673</v>
    </nc>
  </rcc>
  <rcc rId="2083" sId="1" numFmtId="4">
    <oc r="H79">
      <v>219.45699999999999</v>
    </oc>
    <nc r="H79">
      <v>306.33</v>
    </nc>
  </rcc>
  <rcc rId="2084" sId="1" numFmtId="4">
    <oc r="G80">
      <v>9579.0660000000007</v>
    </oc>
    <nc r="G80">
      <v>10382.662</v>
    </nc>
  </rcc>
  <rcc rId="2085" sId="1" numFmtId="4">
    <oc r="H80">
      <v>3181.2280000000001</v>
    </oc>
    <nc r="H80">
      <v>3530.3910000000001</v>
    </nc>
  </rcc>
  <rcc rId="2086" sId="1" numFmtId="4">
    <oc r="G81">
      <v>60568.298000000003</v>
    </oc>
    <nc r="G81">
      <v>88409.048999999999</v>
    </nc>
  </rcc>
  <rcc rId="2087" sId="1" numFmtId="4">
    <oc r="H81">
      <v>59898.377999999997</v>
    </oc>
    <nc r="H81">
      <v>83741.661999999997</v>
    </nc>
  </rcc>
  <rcc rId="2088" sId="1" numFmtId="4">
    <oc r="H86">
      <v>4.7229999999999999</v>
    </oc>
    <nc r="H86">
      <v>5.04</v>
    </nc>
  </rcc>
  <rcc rId="2089" sId="1" numFmtId="4">
    <oc r="G87">
      <v>5754.8310000000001</v>
    </oc>
    <nc r="G87">
      <v>6168.366</v>
    </nc>
  </rcc>
  <rcc rId="2090" sId="1" numFmtId="4">
    <oc r="H87">
      <v>435.077</v>
    </oc>
    <nc r="H87">
      <v>565.88800000000003</v>
    </nc>
  </rcc>
  <rcc rId="2091" sId="1" numFmtId="4">
    <oc r="H114">
      <v>398</v>
    </oc>
    <nc r="H114">
      <v>396.78899999999999</v>
    </nc>
  </rcc>
  <rrc rId="2092" sId="1" ref="A115:XFD115" action="insertRow">
    <undo index="0" exp="area" ref3D="1" dr="$A$204:$XFD$206" dn="Z_D0621073_25BE_47D7_AC33_51146458D41C_.wvu.Rows" sId="1"/>
    <undo index="0" exp="area" ref3D="1" dr="$A$204:$XFD$206" dn="Z_9BFA17BE_4413_48EA_8DFA_9D7972E1D966_.wvu.Rows" sId="1"/>
  </rrc>
  <rfmt sheetId="1" sqref="B11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93" sId="1">
    <nc r="A115" t="inlineStr">
      <is>
        <t>41052900</t>
      </is>
    </nc>
  </rcc>
  <rcc rId="2094" sId="1" numFmtId="4">
    <nc r="G115">
      <v>3064.085</v>
    </nc>
  </rcc>
  <rcc rId="2095" sId="1">
    <nc r="I115">
      <f>H115-G115</f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022.xml><?xml version="1.0" encoding="utf-8"?>
<revisions xmlns="http://schemas.openxmlformats.org/spreadsheetml/2006/main" xmlns:r="http://schemas.openxmlformats.org/officeDocument/2006/relationships">
  <rcc rId="2234" sId="1" numFmtId="4">
    <oc r="D57">
      <v>1056.7260000000001</v>
    </oc>
    <nc r="D57">
      <v>1056.7249999999999</v>
    </nc>
  </rcc>
  <rcc rId="2235" sId="1" numFmtId="4">
    <oc r="D58">
      <v>1907.1769999999999</v>
    </oc>
    <nc r="D58">
      <v>1907.1780000000001</v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139" sId="1">
    <oc r="H118">
      <f>H89+H90+H88</f>
    </oc>
    <nc r="H118">
      <f>H89+H90</f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2482" sId="1" numFmtId="4">
    <oc r="C268">
      <v>3457.9140000000002</v>
    </oc>
    <nc r="C268">
      <v>10000</v>
    </nc>
  </rcc>
  <rcc rId="2483" sId="1" numFmtId="4">
    <oc r="C267">
      <v>3457.9140000000002</v>
    </oc>
    <nc r="C267">
      <v>10000</v>
    </nc>
  </rcc>
  <rcc rId="2484" sId="1" numFmtId="4">
    <oc r="C270">
      <v>34415.012000000002</v>
    </oc>
    <nc r="C270">
      <v>45863.222000000002</v>
    </nc>
  </rcc>
  <rcc rId="2485" sId="1" numFmtId="4">
    <oc r="G270">
      <v>26343.241000000002</v>
    </oc>
    <nc r="G270">
      <v>44004.45</v>
    </nc>
  </rcc>
  <rcv guid="{8DA01475-C6A0-4A19-B7EB-B1C704431492}" action="delete"/>
  <rdn rId="0" localSheetId="1" customView="1" name="Z_8DA01475_C6A0_4A19_B7EB_B1C704431492_.wvu.FilterData" hidden="1" oldHidden="1">
    <formula>общее!$A$6:$J$553</formula>
    <oldFormula>общее!$A$6:$J$553</oldFormula>
  </rdn>
  <rcv guid="{8DA01475-C6A0-4A19-B7EB-B1C704431492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2119" sId="1">
    <nc r="I88">
      <f>H88-G88</f>
    </nc>
  </rcc>
  <rcc rId="2120" sId="1" odxf="1" dxf="1" numFmtId="4">
    <oc r="J87">
      <v>46.8</v>
    </oc>
    <nc r="J87">
      <f>H87/G87*100</f>
    </nc>
    <odxf>
      <font>
        <b val="0"/>
        <sz val="14"/>
        <name val="Times New Roman"/>
        <scheme val="none"/>
      </font>
    </odxf>
    <ndxf>
      <font>
        <b/>
        <sz val="14"/>
        <name val="Times New Roman"/>
        <scheme val="none"/>
      </font>
    </ndxf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2114" sId="1" odxf="1" dxf="1">
    <nc r="J90">
      <f>H90/G90*100</f>
    </nc>
    <odxf>
      <numFmt numFmtId="164" formatCode="0.000"/>
      <alignment horizontal="general" readingOrder="0"/>
    </odxf>
    <ndxf>
      <numFmt numFmtId="165" formatCode="0.0"/>
      <alignment horizontal="right" readingOrder="0"/>
    </ndxf>
  </rcc>
  <rcc rId="2115" sId="1" odxf="1" dxf="1">
    <nc r="I90">
      <f>H90-G90</f>
    </nc>
    <odxf>
      <numFmt numFmtId="164" formatCode="0.000"/>
    </odxf>
    <ndxf>
      <numFmt numFmtId="167" formatCode="#,##0.000"/>
    </ndxf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2107" sId="1" numFmtId="4">
    <oc r="H79">
      <v>306.33</v>
    </oc>
    <nc r="H79">
      <v>306.33100000000002</v>
    </nc>
  </rcc>
  <rcc rId="2108" sId="1">
    <nc r="G98">
      <f>G115</f>
    </nc>
  </rcc>
  <rcc rId="2109" sId="1">
    <oc r="G118">
      <f>G8+G50+G82+G91+G115</f>
    </oc>
    <nc r="G118">
      <f>G89+G90</f>
    </nc>
  </rcc>
  <rcc rId="2110" sId="1">
    <nc r="G90">
      <f>G98</f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fmt sheetId="1" sqref="B272" start="0" length="0">
    <dxf>
      <font>
        <b val="0"/>
        <sz val="8"/>
        <color indexed="24"/>
        <name val="Arial"/>
        <scheme val="none"/>
      </font>
      <numFmt numFmtId="0" formatCode="General"/>
      <fill>
        <patternFill>
          <bgColor indexed="9"/>
        </patternFill>
      </fill>
      <border outline="0">
        <left style="thin">
          <color indexed="26"/>
        </left>
        <right style="thin">
          <color indexed="26"/>
        </right>
        <top style="thin">
          <color indexed="26"/>
        </top>
        <bottom style="thin">
          <color indexed="26"/>
        </bottom>
      </border>
    </dxf>
  </rfmt>
  <rfmt sheetId="1" sqref="B272" start="0" length="2147483647">
    <dxf>
      <font>
        <name val="Times New Roman"/>
        <scheme val="none"/>
      </font>
    </dxf>
  </rfmt>
  <rfmt sheetId="1" sqref="B272" start="0" length="2147483647">
    <dxf>
      <font>
        <sz val="14"/>
      </font>
    </dxf>
  </rfmt>
  <rfmt sheetId="1" sqref="B272">
    <dxf>
      <fill>
        <patternFill patternType="none">
          <bgColor auto="1"/>
        </patternFill>
      </fill>
    </dxf>
  </rfmt>
  <rfmt sheetId="1" sqref="B272" start="0" length="2147483647">
    <dxf>
      <font>
        <color auto="1"/>
      </font>
    </dxf>
  </rfmt>
  <rfmt sheetId="1" sqref="B272">
    <dxf>
      <alignment horizontal="general" readingOrder="0"/>
    </dxf>
  </rfmt>
  <rfmt sheetId="1" sqref="B272">
    <dxf>
      <alignment horizontal="left" readingOrder="0"/>
    </dxf>
  </rfmt>
  <rcc rId="2687" sId="1">
    <nc r="B272" t="inlineStr">
      <is>
        <t xml:space="preserve"> Утримання та розвиток автомобільних доріг та дорожньої інфраструктури за рахунок субвенції з  державного бюджету</t>
      </is>
    </nc>
  </rcc>
</revisions>
</file>

<file path=xl/revisions/revisionLog1131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c rId="2616" sId="1" numFmtId="4">
    <oc r="D238">
      <v>59806961.68</v>
    </oc>
    <nc r="D238">
      <v>59806.96168</v>
    </nc>
  </rcc>
  <rcc rId="2617" sId="1" numFmtId="4">
    <oc r="D240">
      <v>16894701.219999999</v>
    </oc>
    <nc r="D240">
      <v>16894.701219999999</v>
    </nc>
  </rcc>
  <rcc rId="2618" sId="1" numFmtId="4">
    <oc r="D241">
      <v>1178062.3999999999</v>
    </oc>
    <nc r="D241">
      <v>1178.0624</v>
    </nc>
  </rcc>
  <rcc rId="2619" sId="1" numFmtId="4">
    <oc r="D242">
      <v>79474995.099999994</v>
    </oc>
    <nc r="D242">
      <v>79474.9951</v>
    </nc>
  </rcc>
  <rcc rId="2620" sId="1" numFmtId="4">
    <oc r="D243">
      <v>150655397</v>
    </oc>
    <nc r="D243">
      <v>150655.39786999999</v>
    </nc>
  </rcc>
  <rcc rId="2621" sId="1" numFmtId="4">
    <oc r="D244">
      <v>500</v>
    </oc>
    <nc r="D244">
      <v>750</v>
    </nc>
  </rcc>
  <rcc rId="2622" sId="1" numFmtId="4">
    <oc r="D246">
      <v>699.59900000000005</v>
    </oc>
    <nc r="D246">
      <v>1200</v>
    </nc>
  </rcc>
  <rcc rId="2623" sId="1" numFmtId="4">
    <oc r="D251">
      <v>54.997599999999998</v>
    </oc>
    <nc r="D251">
      <v>189.4924</v>
    </nc>
  </rcc>
  <rcc rId="2624" sId="1" numFmtId="4">
    <oc r="D237">
      <v>44585.644260000001</v>
    </oc>
    <nc r="D237">
      <v>77879.725300000006</v>
    </nc>
  </rcc>
  <rfmt sheetId="1" sqref="A236:XFD253">
    <dxf>
      <fill>
        <patternFill patternType="none">
          <bgColor auto="1"/>
        </patternFill>
      </fill>
    </dxf>
  </rfmt>
  <rcc rId="2625" sId="1" numFmtId="4">
    <oc r="D253">
      <v>1098.0730000000001</v>
    </oc>
    <nc r="D253">
      <v>1158.7809</v>
    </nc>
  </rcc>
  <rcc rId="2626" sId="1" numFmtId="4">
    <oc r="H265">
      <v>16818.774460000001</v>
    </oc>
    <nc r="H265">
      <v>75102.558590000001</v>
    </nc>
  </rcc>
  <rfmt sheetId="1" sqref="A265:XFD265">
    <dxf>
      <fill>
        <patternFill patternType="none">
          <bgColor auto="1"/>
        </patternFill>
      </fill>
    </dxf>
  </rfmt>
</revisions>
</file>

<file path=xl/revisions/revisionLog113111.xml><?xml version="1.0" encoding="utf-8"?>
<revisions xmlns="http://schemas.openxmlformats.org/spreadsheetml/2006/main" xmlns:r="http://schemas.openxmlformats.org/officeDocument/2006/relationships">
  <rfmt sheetId="1" sqref="A266:J271">
    <dxf>
      <fill>
        <patternFill>
          <bgColor theme="0"/>
        </patternFill>
      </fill>
    </dxf>
  </rfmt>
  <rcv guid="{8DA01475-C6A0-4A19-B7EB-B1C704431492}" action="delete"/>
  <rdn rId="0" localSheetId="1" customView="1" name="Z_8DA01475_C6A0_4A19_B7EB_B1C704431492_.wvu.FilterData" hidden="1" oldHidden="1">
    <formula>общее!$A$6:$J$553</formula>
    <oldFormula>общее!$A$6:$J$553</oldFormula>
  </rdn>
  <rcv guid="{8DA01475-C6A0-4A19-B7EB-B1C704431492}" action="add"/>
</revisions>
</file>

<file path=xl/revisions/revisionLog1131111.xml><?xml version="1.0" encoding="utf-8"?>
<revisions xmlns="http://schemas.openxmlformats.org/spreadsheetml/2006/main" xmlns:r="http://schemas.openxmlformats.org/officeDocument/2006/relationships">
  <rfmt sheetId="1" sqref="A116:XFD116">
    <dxf>
      <fill>
        <patternFill patternType="none">
          <bgColor auto="1"/>
        </patternFill>
      </fill>
    </dxf>
  </rfmt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312.xml><?xml version="1.0" encoding="utf-8"?>
<revisions xmlns="http://schemas.openxmlformats.org/spreadsheetml/2006/main" xmlns:r="http://schemas.openxmlformats.org/officeDocument/2006/relationships"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c rId="2684" sId="1" numFmtId="4">
    <oc r="H219">
      <v>3160.5059999999999</v>
    </oc>
    <nc r="H219">
      <v>3160.5070000000001</v>
    </nc>
  </rcc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321.xml><?xml version="1.0" encoding="utf-8"?>
<revisions xmlns="http://schemas.openxmlformats.org/spreadsheetml/2006/main" xmlns:r="http://schemas.openxmlformats.org/officeDocument/2006/relationships">
  <rcv guid="{F9324F9E-6E0D-484A-B1A6-F87CCAA93894}" action="delete"/>
  <rdn rId="0" localSheetId="1" customView="1" name="Z_F9324F9E_6E0D_484A_B1A6_F87CCAA93894_.wvu.FilterData" hidden="1" oldHidden="1">
    <formula>общее!$A$6:$J$554</formula>
    <oldFormula>общее!$A$6:$J$452</oldFormula>
  </rdn>
  <rcv guid="{F9324F9E-6E0D-484A-B1A6-F87CCAA93894}" action="add"/>
</revisions>
</file>

<file path=xl/revisions/revisionLog1133.xml><?xml version="1.0" encoding="utf-8"?>
<revisions xmlns="http://schemas.openxmlformats.org/spreadsheetml/2006/main" xmlns:r="http://schemas.openxmlformats.org/officeDocument/2006/relationships">
  <rcc rId="2676" sId="1" numFmtId="4">
    <oc r="H271">
      <v>36350.300000000003</v>
    </oc>
    <nc r="H271">
      <v>35953.527999999998</v>
    </nc>
  </rcc>
  <rcc rId="2677" sId="1">
    <nc r="A272" t="inlineStr">
      <is>
        <t>7462</t>
      </is>
    </nc>
  </rcc>
  <rfmt sheetId="1" sqref="A272" start="0" length="2147483647">
    <dxf>
      <font>
        <b val="0"/>
      </font>
    </dxf>
  </rfmt>
  <rfmt sheetId="1" sqref="B272">
    <dxf>
      <fill>
        <patternFill>
          <bgColor rgb="FFFFFF00"/>
        </patternFill>
      </fill>
    </dxf>
  </rfmt>
  <rcc rId="2678" sId="1" numFmtId="4">
    <nc r="H272">
      <v>396.78899999999999</v>
    </nc>
  </rcc>
  <rfmt sheetId="1" sqref="H272" start="0" length="2147483647">
    <dxf>
      <font>
        <b val="0"/>
      </font>
    </dxf>
  </rfmt>
  <rcc rId="2679" sId="1">
    <nc r="I272">
      <f>SUM(H272-G272)</f>
    </nc>
  </rcc>
  <rfmt sheetId="1" sqref="J272" start="0" length="0">
    <dxf>
      <font>
        <b val="0"/>
        <sz val="14"/>
        <name val="Times New Roman"/>
        <scheme val="none"/>
      </font>
    </dxf>
  </rfmt>
  <rcc rId="2680" sId="1" numFmtId="4">
    <oc r="H270">
      <v>36350.300000000003</v>
    </oc>
    <nc r="H270">
      <f>SUM(H271:H272)</f>
    </nc>
  </rcc>
  <rcc rId="2681" sId="1">
    <oc r="H294">
      <f>H120+H123+H137+H152+H215+H222+H236+H272+H267+H273+H252+H254+H293+H282</f>
    </oc>
    <nc r="H294">
      <f>H120+H123+H137+H152+H215+H222+H236+H267+H273+H252+H254+H293+H282</f>
    </nc>
  </rcc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331.xml><?xml version="1.0" encoding="utf-8"?>
<revisions xmlns="http://schemas.openxmlformats.org/spreadsheetml/2006/main" xmlns:r="http://schemas.openxmlformats.org/officeDocument/2006/relationships">
  <rfmt sheetId="1" sqref="G318">
    <dxf>
      <fill>
        <patternFill patternType="none">
          <bgColor auto="1"/>
        </patternFill>
      </fill>
    </dxf>
  </rfmt>
  <rfmt sheetId="1" sqref="C318">
    <dxf>
      <fill>
        <patternFill patternType="none">
          <bgColor auto="1"/>
        </patternFill>
      </fill>
    </dxf>
  </rfmt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fmt sheetId="1" sqref="H301">
    <dxf>
      <fill>
        <patternFill patternType="solid">
          <bgColor rgb="FFFFFF00"/>
        </patternFill>
      </fill>
    </dxf>
  </rfmt>
  <rfmt sheetId="1" sqref="H301" start="0" length="2147483647">
    <dxf>
      <font>
        <color rgb="FFFF0000"/>
      </font>
    </dxf>
  </rfmt>
  <rfmt sheetId="1" sqref="H301">
    <dxf>
      <fill>
        <patternFill patternType="none">
          <bgColor auto="1"/>
        </patternFill>
      </fill>
    </dxf>
  </rfmt>
  <rfmt sheetId="1" sqref="H301" start="0" length="2147483647">
    <dxf>
      <font>
        <color auto="1"/>
      </font>
    </dxf>
  </rfmt>
</revisions>
</file>

<file path=xl/revisions/revisionLog1141.xml><?xml version="1.0" encoding="utf-8"?>
<revisions xmlns="http://schemas.openxmlformats.org/spreadsheetml/2006/main" xmlns:r="http://schemas.openxmlformats.org/officeDocument/2006/relationships">
  <rcc rId="2688" sId="1">
    <oc r="J131">
      <f>SUM(H131/G131*100)</f>
    </oc>
    <nc r="J131" t="inlineStr">
      <is>
        <t>в 2,5 р.б.</t>
      </is>
    </nc>
  </rcc>
  <rcc rId="2689" sId="1">
    <oc r="F162">
      <f>SUM(D162/C162*100)</f>
    </oc>
    <nc r="F162" t="inlineStr">
      <is>
        <t>в 1,6 р.б.</t>
      </is>
    </nc>
  </rcc>
  <rcc rId="2690" sId="1">
    <oc r="F244">
      <f>SUM(D244/C244*100)</f>
    </oc>
    <nc r="F244" t="inlineStr">
      <is>
        <t>в 1,6 р.б.</t>
      </is>
    </nc>
  </rcc>
  <rcc rId="2691" sId="1">
    <oc r="J243">
      <f>SUM(H243/G243*100)</f>
    </oc>
    <nc r="J243" t="inlineStr">
      <is>
        <t>в 3,8 р.б.</t>
      </is>
    </nc>
  </rcc>
  <rcc rId="2692" sId="1">
    <oc r="J249">
      <f>SUM(H249/G249*100)</f>
    </oc>
    <nc r="J249"/>
  </rcc>
  <rcc rId="2693" sId="1">
    <oc r="J255">
      <f>SUM(H255/G255*100)</f>
    </oc>
    <nc r="J255" t="inlineStr">
      <is>
        <t>в 9,7 р.б.</t>
      </is>
    </nc>
  </rcc>
  <rfmt sheetId="1" sqref="J257:J261" start="0" length="2147483647">
    <dxf>
      <font>
        <i val="0"/>
      </font>
    </dxf>
  </rfmt>
  <rcc rId="2694" sId="1">
    <oc r="J263">
      <f>SUM(H263/G263*100)</f>
    </oc>
    <nc r="J263"/>
  </rcc>
  <rcc rId="2695" sId="1">
    <oc r="J265">
      <f>SUM(H265/G265*100)</f>
    </oc>
    <nc r="J265" t="inlineStr">
      <is>
        <t>в 3,9 р.б.</t>
      </is>
    </nc>
  </rcc>
  <rcc rId="2696" sId="1">
    <oc r="F268">
      <f>SUM(D268/C268*100)</f>
    </oc>
    <nc r="F268" t="inlineStr">
      <is>
        <t>в 2,2 р.б.</t>
      </is>
    </nc>
  </rcc>
  <rcc rId="2697" sId="1">
    <oc r="F269">
      <f>SUM(D269/C269*100)</f>
    </oc>
    <nc r="F269" t="inlineStr">
      <is>
        <t>в 2,2 р.б.</t>
      </is>
    </nc>
  </rcc>
  <rcc rId="2698" sId="1">
    <oc r="F279">
      <f>SUM(D279/C279*100)</f>
    </oc>
    <nc r="F279" t="inlineStr">
      <is>
        <t xml:space="preserve"> в 2,2 р.б.</t>
      </is>
    </nc>
  </rcc>
  <rcc rId="2699" sId="1">
    <oc r="F280">
      <f>SUM(D280/C280*100)</f>
    </oc>
    <nc r="F280" t="inlineStr">
      <is>
        <t>в 2,2 р.б.</t>
      </is>
    </nc>
  </rcc>
  <rcc rId="2700" sId="1">
    <oc r="J277">
      <f>SUM(H277/G277*100)</f>
    </oc>
    <nc r="J277" t="inlineStr">
      <is>
        <t>в 1,9 р.б.</t>
      </is>
    </nc>
  </rcc>
  <rcc rId="2701" sId="1">
    <oc r="J279">
      <f>SUM(H279/G279*100)</f>
    </oc>
    <nc r="J279" t="inlineStr">
      <is>
        <t>в 22,0 р.б.</t>
      </is>
    </nc>
  </rcc>
  <rcc rId="2702" sId="1">
    <oc r="J280">
      <f>SUM(H280/G280*100)</f>
    </oc>
    <nc r="J280" t="inlineStr">
      <is>
        <t>в 7,0 р.б.</t>
      </is>
    </nc>
  </rcc>
  <rcc rId="2703" sId="1">
    <oc r="F285">
      <f>SUM(D285/C285*100)</f>
    </oc>
    <nc r="F285" t="inlineStr">
      <is>
        <t>в 4,7 р.б.</t>
      </is>
    </nc>
  </rcc>
  <rcc rId="2704" sId="1">
    <oc r="J291">
      <f>SUM(H291/G291*100)</f>
    </oc>
    <nc r="J291" t="inlineStr">
      <is>
        <t>в 1,8р.б.</t>
      </is>
    </nc>
  </rcc>
  <rcc rId="2705" sId="1">
    <oc r="J290">
      <f>SUM(H290/G290*100)</f>
    </oc>
    <nc r="J290" t="inlineStr">
      <is>
        <t>в 1,8 р.б.</t>
      </is>
    </nc>
  </rcc>
  <rcc rId="2706" sId="1">
    <oc r="F297">
      <f>SUM(D297/C297*100)</f>
    </oc>
    <nc r="F297" t="inlineStr">
      <is>
        <t>в 25,1 р.б.</t>
      </is>
    </nc>
  </rcc>
</revisions>
</file>

<file path=xl/revisions/revisionLog11411.xml><?xml version="1.0" encoding="utf-8"?>
<revisions xmlns="http://schemas.openxmlformats.org/spreadsheetml/2006/main" xmlns:r="http://schemas.openxmlformats.org/officeDocument/2006/relationships">
  <rcc rId="2124" sId="1" odxf="1" dxf="1">
    <nc r="I98">
      <f>H98-G98</f>
    </nc>
    <odxf>
      <font>
        <b/>
        <sz val="14"/>
        <name val="Times New Roman"/>
        <scheme val="none"/>
      </font>
    </odxf>
    <ndxf>
      <font>
        <b val="0"/>
        <sz val="14"/>
        <name val="Times New Roman"/>
        <scheme val="none"/>
      </font>
    </ndxf>
  </rcc>
  <rcc rId="2125" sId="1" odxf="1" dxf="1">
    <nc r="J98">
      <f>J118+J138</f>
    </nc>
    <odxf>
      <numFmt numFmtId="165" formatCode="0.0"/>
      <alignment horizontal="right" readingOrder="0"/>
    </odxf>
    <ndxf>
      <numFmt numFmtId="168" formatCode="#,##0.0"/>
      <alignment horizontal="general" readingOrder="0"/>
    </ndxf>
  </rcc>
  <rfmt sheetId="1" sqref="J98" start="0" length="2147483647">
    <dxf>
      <font>
        <b val="0"/>
      </font>
    </dxf>
  </rfmt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412.xml><?xml version="1.0" encoding="utf-8"?>
<revisions xmlns="http://schemas.openxmlformats.org/spreadsheetml/2006/main" xmlns:r="http://schemas.openxmlformats.org/officeDocument/2006/relationships">
  <rcc rId="2648" sId="1" numFmtId="4">
    <oc r="G203">
      <v>1066.0029999999999</v>
    </oc>
    <nc r="G203">
      <v>1066.0039999999999</v>
    </nc>
  </rcc>
  <rcc rId="2649" sId="1" numFmtId="4">
    <oc r="G251">
      <v>4249.4944500000001</v>
    </oc>
    <nc r="G251">
      <v>4249.4949999999999</v>
    </nc>
  </rcc>
  <rcc rId="2650" sId="1" numFmtId="4">
    <oc r="G274">
      <v>0</v>
    </oc>
    <nc r="G274"/>
  </rcc>
  <rcc rId="2651" sId="1" numFmtId="4">
    <oc r="G277">
      <v>69869.938999999998</v>
    </oc>
    <nc r="G277">
      <v>69869.94</v>
    </nc>
  </rcc>
  <rcc rId="2652" sId="1" numFmtId="4">
    <oc r="G279">
      <v>199.93600000000001</v>
    </oc>
    <nc r="G279">
      <v>199.93700000000001</v>
    </nc>
  </rcc>
  <rcc rId="2653" sId="1" numFmtId="4">
    <oc r="G280">
      <v>199.93600000000001</v>
    </oc>
    <nc r="G280">
      <v>199.93700000000001</v>
    </nc>
  </rcc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4121.xml><?xml version="1.0" encoding="utf-8"?>
<revisions xmlns="http://schemas.openxmlformats.org/spreadsheetml/2006/main" xmlns:r="http://schemas.openxmlformats.org/officeDocument/2006/relationships">
  <rfmt sheetId="1" sqref="A306:J313">
    <dxf>
      <fill>
        <patternFill patternType="none">
          <bgColor auto="1"/>
        </patternFill>
      </fill>
    </dxf>
  </rfmt>
  <rcc rId="2260" sId="1" numFmtId="4">
    <oc r="C310">
      <v>-7896.6660000000002</v>
    </oc>
    <nc r="C310"/>
  </rcc>
  <rcc rId="2261" sId="1" numFmtId="4">
    <oc r="G310">
      <v>-30584.405999999999</v>
    </oc>
    <nc r="G310">
      <v>2049.6010000000001</v>
    </nc>
  </rcc>
  <rcc rId="2262" sId="1" numFmtId="4">
    <oc r="C312">
      <v>-176515.386</v>
    </oc>
    <nc r="C312">
      <v>-509138.77600000001</v>
    </nc>
  </rcc>
  <rcc rId="2263" sId="1" numFmtId="4">
    <oc r="G312">
      <v>233170.31200000001</v>
    </oc>
    <nc r="G312">
      <v>588330.85</v>
    </nc>
  </rcc>
  <rcc rId="2264" sId="1" numFmtId="4">
    <oc r="C311">
      <v>-300000</v>
    </oc>
    <nc r="C311"/>
  </rcc>
  <rcv guid="{CFD58EC5-F475-4F0C-8822-861C497EA100}" action="delete"/>
  <rdn rId="0" localSheetId="1" customView="1" name="Z_CFD58EC5_F475_4F0C_8822_861C497EA100_.wvu.FilterData" hidden="1" oldHidden="1">
    <formula>общее!$A$6:$J$554</formula>
    <oldFormula>общее!$A$6:$J$554</oldFormula>
  </rdn>
  <rcv guid="{CFD58EC5-F475-4F0C-8822-861C497EA100}" action="add"/>
</revisions>
</file>

<file path=xl/revisions/revisionLog11413.xml><?xml version="1.0" encoding="utf-8"?>
<revisions xmlns="http://schemas.openxmlformats.org/spreadsheetml/2006/main" xmlns:r="http://schemas.openxmlformats.org/officeDocument/2006/relationships">
  <rfmt sheetId="1" sqref="A119:J119">
    <dxf>
      <fill>
        <patternFill patternType="none">
          <bgColor auto="1"/>
        </patternFill>
      </fill>
    </dxf>
  </rfmt>
  <rrc rId="2399" sId="1" ref="A151:XFD151" action="deleteRow">
    <undo index="0" exp="area" ref3D="1" dr="$A$205:$XFD$207" dn="Z_D0621073_25BE_47D7_AC33_51146458D41C_.wvu.Rows" sId="1"/>
    <undo index="0" exp="area" ref3D="1" dr="$A$205:$XFD$207" dn="Z_9BFA17BE_4413_48EA_8DFA_9D7972E1D966_.wvu.Rows" sId="1"/>
    <rfmt sheetId="1" xfDxf="1" sqref="A151:XFD151" start="0" length="0">
      <dxf>
        <font>
          <sz val="11"/>
        </font>
      </dxf>
    </rfmt>
    <rfmt sheetId="1" sqref="A151" start="0" length="0">
      <dxf>
        <font>
          <sz val="14"/>
          <name val="Times New Roman"/>
          <scheme val="none"/>
        </font>
        <numFmt numFmtId="30" formatCode="@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B151" start="0" length="0">
      <dxf>
        <font>
          <sz val="14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1" start="0" length="0">
      <dxf>
        <font>
          <sz val="14"/>
          <color indexed="8"/>
          <name val="Times New Roman"/>
          <scheme val="none"/>
        </font>
        <numFmt numFmtId="167" formatCode="#,##0.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1" start="0" length="0">
      <dxf>
        <font>
          <sz val="14"/>
          <color indexed="8"/>
          <name val="Times New Roman"/>
          <scheme val="none"/>
        </font>
        <numFmt numFmtId="167" formatCode="#,##0.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1" start="0" length="0">
      <dxf>
        <font>
          <sz val="14"/>
          <name val="Times New Roman"/>
          <scheme val="none"/>
        </font>
        <numFmt numFmtId="167" formatCode="#,##0.0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1" start="0" length="0">
      <dxf>
        <font>
          <sz val="14"/>
          <name val="Times New Roman"/>
          <scheme val="none"/>
        </font>
        <numFmt numFmtId="168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1" start="0" length="0">
      <dxf>
        <font>
          <sz val="14"/>
          <name val="Times New Roman"/>
          <scheme val="none"/>
        </font>
        <numFmt numFmtId="167" formatCode="#,##0.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1" start="0" length="0">
      <dxf>
        <font>
          <sz val="14"/>
          <name val="Times New Roman"/>
          <scheme val="none"/>
        </font>
        <numFmt numFmtId="167" formatCode="#,##0.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51" start="0" length="0">
      <dxf>
        <font>
          <sz val="14"/>
          <name val="Times New Roman"/>
          <scheme val="none"/>
        </font>
        <numFmt numFmtId="167" formatCode="#,##0.0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51" start="0" length="0">
      <dxf>
        <font>
          <sz val="14"/>
          <name val="Times New Roman"/>
          <scheme val="none"/>
        </font>
        <numFmt numFmtId="168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400" sId="1">
    <oc r="E309">
      <f>SUM(D309-C309)</f>
    </oc>
    <nc r="E309"/>
  </rcc>
  <rcc rId="2401" sId="1">
    <oc r="F309">
      <f>SUM(D309/C309*100)</f>
    </oc>
    <nc r="F309"/>
  </rcc>
  <rcc rId="2402" sId="1">
    <oc r="F310">
      <f>SUM(D310/C310*100)</f>
    </oc>
    <nc r="F310"/>
  </rcc>
  <rcc rId="2403" sId="1">
    <oc r="E310">
      <f>SUM(D310-C310)</f>
    </oc>
    <nc r="E310"/>
  </rcc>
  <rcc rId="2404" sId="1">
    <oc r="J139">
      <f>SUM(H139/G139*100)</f>
    </oc>
    <nc r="J139" t="inlineStr">
      <is>
        <t>в 3,2 р.б.</t>
      </is>
    </nc>
  </rcc>
  <rcc rId="2405" sId="1">
    <oc r="J138">
      <f>SUM(H138/G138*100)</f>
    </oc>
    <nc r="J138" t="inlineStr">
      <is>
        <t>в 2,5 р.б.</t>
      </is>
    </nc>
  </rcc>
  <rcc rId="2406" sId="1">
    <oc r="J185">
      <f>SUM(H185/G185*100)</f>
    </oc>
    <nc r="J185" t="inlineStr">
      <is>
        <t>в 2,6 р.б.</t>
      </is>
    </nc>
  </rcc>
  <rcc rId="2407" sId="1">
    <oc r="J186">
      <f>SUM(H186/G186*100)</f>
    </oc>
    <nc r="J186" t="inlineStr">
      <is>
        <t>в 2,7 р.б.</t>
      </is>
    </nc>
  </rcc>
  <rcc rId="2408" sId="1">
    <oc r="J187">
      <f>SUM(H187/G187*100)</f>
    </oc>
    <nc r="J187" t="inlineStr">
      <is>
        <t>в 1,7 р.б.</t>
      </is>
    </nc>
  </rcc>
  <rcc rId="2409" sId="1">
    <oc r="J211">
      <f>SUM(H211/G211*100)</f>
    </oc>
    <nc r="J211" t="inlineStr">
      <is>
        <t>в 3,4 р.б.</t>
      </is>
    </nc>
  </rcc>
  <rcc rId="2410" sId="1">
    <oc r="J212">
      <f>SUM(H212/G212*100)</f>
    </oc>
    <nc r="J212" t="inlineStr">
      <is>
        <t>в 3,4 р.б.</t>
      </is>
    </nc>
  </rcc>
  <rcc rId="2411" sId="1">
    <oc r="J219">
      <f>SUM(H219/G219*100)</f>
    </oc>
    <nc r="J219" t="inlineStr">
      <is>
        <t>в 2,9 р.б.</t>
      </is>
    </nc>
  </rcc>
  <rcc rId="2412" sId="1">
    <oc r="J232">
      <f>SUM(H232/G232*100)</f>
    </oc>
    <nc r="J232" t="inlineStr">
      <is>
        <t>в 3,8 р.б.</t>
      </is>
    </nc>
  </rcc>
  <rfmt sheetId="1" sqref="A296:C296">
    <dxf>
      <fill>
        <patternFill patternType="none">
          <bgColor auto="1"/>
        </patternFill>
      </fill>
    </dxf>
  </rfmt>
  <rcc rId="2413" sId="1" numFmtId="4">
    <oc r="C296">
      <v>75533.399999999994</v>
    </oc>
    <nc r="C296">
      <v>100711.1</v>
    </nc>
  </rcc>
  <rfmt sheetId="1" sqref="G296:L296">
    <dxf>
      <fill>
        <patternFill patternType="none">
          <bgColor auto="1"/>
        </patternFill>
      </fill>
    </dxf>
  </rfmt>
  <rfmt sheetId="1" sqref="A297:C297">
    <dxf>
      <fill>
        <patternFill patternType="none">
          <bgColor auto="1"/>
        </patternFill>
      </fill>
    </dxf>
  </rfmt>
  <rcc rId="2414" sId="1" numFmtId="4">
    <nc r="C297">
      <v>2200</v>
    </nc>
  </rcc>
  <rcc rId="2415" sId="1" numFmtId="4">
    <oc r="G297">
      <v>5205</v>
    </oc>
    <nc r="G297">
      <v>14036.963</v>
    </nc>
  </rcc>
  <rfmt sheetId="1" sqref="G297:J297">
    <dxf>
      <fill>
        <patternFill patternType="none">
          <bgColor auto="1"/>
        </patternFill>
      </fill>
    </dxf>
  </rfmt>
  <rcv guid="{CFD58EC5-F475-4F0C-8822-861C497EA100}" action="delete"/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4131.xml><?xml version="1.0" encoding="utf-8"?>
<revisions xmlns="http://schemas.openxmlformats.org/spreadsheetml/2006/main" xmlns:r="http://schemas.openxmlformats.org/officeDocument/2006/relationships">
  <rcc rId="2266" sId="1" numFmtId="4">
    <oc r="D310">
      <v>-5604.3860000000004</v>
    </oc>
    <nc r="D310"/>
  </rcc>
  <rcc rId="2267" sId="1" numFmtId="4">
    <oc r="D312">
      <v>-556989.06799999997</v>
    </oc>
    <nc r="D312">
      <v>-663756.25399999996</v>
    </nc>
  </rcc>
  <rcc rId="2268" sId="1" numFmtId="4">
    <oc r="H312">
      <v>431081.96100000001</v>
    </oc>
    <nc r="H312">
      <v>840075.80799999996</v>
    </nc>
  </rcc>
  <rcc rId="2269" sId="1" numFmtId="4">
    <oc r="H310">
      <v>-30005.325000000001</v>
    </oc>
    <nc r="H310">
      <v>111.869</v>
    </nc>
  </rcc>
  <rcv guid="{CFD58EC5-F475-4F0C-8822-861C497EA100}" action="delete"/>
  <rdn rId="0" localSheetId="1" customView="1" name="Z_CFD58EC5_F475_4F0C_8822_861C497EA100_.wvu.FilterData" hidden="1" oldHidden="1">
    <formula>общее!$A$6:$J$554</formula>
    <oldFormula>общее!$A$6:$J$554</oldFormula>
  </rdn>
  <rcv guid="{CFD58EC5-F475-4F0C-8822-861C497EA100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FilterData" hidden="1" oldHidden="1">
    <formula>общее!$A$6:$J$554</formula>
    <oldFormula>общее!$A$6:$J$554</oldFormula>
  </rdn>
  <rcv guid="{CFD58EC5-F475-4F0C-8822-861C497EA100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fmt sheetId="1" sqref="J87" start="0" length="2147483647">
    <dxf>
      <font>
        <b val="0"/>
      </font>
    </dxf>
  </rfmt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52.xml><?xml version="1.0" encoding="utf-8"?>
<revisions xmlns="http://schemas.openxmlformats.org/spreadsheetml/2006/main" xmlns:r="http://schemas.openxmlformats.org/officeDocument/2006/relationships">
  <rfmt sheetId="1" sqref="A123" start="0" length="0">
    <dxf>
      <fill>
        <patternFill patternType="none">
          <bgColor indexed="65"/>
        </patternFill>
      </fill>
    </dxf>
  </rfmt>
  <rfmt sheetId="1" sqref="B123" start="0" length="0">
    <dxf>
      <fill>
        <patternFill patternType="none">
          <bgColor indexed="65"/>
        </patternFill>
      </fill>
    </dxf>
  </rfmt>
  <rcc rId="2272" sId="1" odxf="1" dxf="1">
    <oc r="C123">
      <f>SUM(C124:C133)+C136</f>
    </oc>
    <nc r="C123">
      <f>SUM(C124:C133)+C136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73" sId="1" odxf="1" dxf="1">
    <oc r="D123">
      <f>SUM(D124:D133)+D136</f>
    </oc>
    <nc r="D123">
      <f>SUM(D124:D133)+D136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74" sId="1" odxf="1" dxf="1">
    <oc r="E123">
      <f>SUM(D123-C123)</f>
    </oc>
    <nc r="E123">
      <f>SUM(D123-C123)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75" sId="1" odxf="1" dxf="1">
    <oc r="F123">
      <f>SUM(D123/C123*100)</f>
    </oc>
    <nc r="F123">
      <f>SUM(D123/C123*100)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76" sId="1" odxf="1" dxf="1">
    <oc r="G123">
      <f>SUM(G124:G133)+G136</f>
    </oc>
    <nc r="G123">
      <f>SUM(G124:G133)+G136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77" sId="1" odxf="1" dxf="1">
    <oc r="H123">
      <f>SUM(H124:H133)+H136</f>
    </oc>
    <nc r="H123">
      <f>SUM(H124:H133)+H136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78" sId="1" odxf="1" dxf="1">
    <oc r="I123">
      <f>SUM(H123-G123)</f>
    </oc>
    <nc r="I123">
      <f>SUM(H123-G123)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79" sId="1" odxf="1" dxf="1">
    <oc r="J123">
      <f>SUM(H123/G123*100)</f>
    </oc>
    <nc r="J123">
      <f>SUM(H123/G123*100)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124" start="0" length="0">
    <dxf>
      <fill>
        <patternFill patternType="none">
          <bgColor indexed="65"/>
        </patternFill>
      </fill>
    </dxf>
  </rfmt>
  <rfmt sheetId="1" sqref="B124" start="0" length="0">
    <dxf>
      <fill>
        <patternFill patternType="none">
          <bgColor indexed="65"/>
        </patternFill>
      </fill>
    </dxf>
  </rfmt>
  <rcc rId="2280" sId="1" odxf="1" dxf="1" numFmtId="4">
    <oc r="C124">
      <v>249420.40400000001</v>
    </oc>
    <nc r="C124">
      <v>350020.65058000002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81" sId="1" odxf="1" dxf="1" numFmtId="4">
    <oc r="D124">
      <v>285133.68400000001</v>
    </oc>
    <nc r="D124">
      <v>393660.19101000001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82" sId="1" odxf="1" dxf="1">
    <oc r="E124">
      <f>SUM(D124-C124)</f>
    </oc>
    <nc r="E124">
      <f>SUM(D124-C124)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83" sId="1" odxf="1" dxf="1">
    <oc r="F124">
      <f>SUM(D124/C124*100)</f>
    </oc>
    <nc r="F124">
      <f>SUM(D124/C124*100)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84" sId="1" odxf="1" dxf="1" numFmtId="4">
    <oc r="G124">
      <v>19625.834999999999</v>
    </oc>
    <nc r="G124">
      <v>42794.013330000002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85" sId="1" odxf="1" dxf="1" numFmtId="4">
    <oc r="H124">
      <f>14785.715+5933.165+2921.385+1918.508</f>
    </oc>
    <nc r="H124">
      <v>49858.747029999999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86" sId="1" odxf="1" dxf="1">
    <oc r="I124">
      <f>SUM(H124-G124)</f>
    </oc>
    <nc r="I124">
      <f>SUM(H124-G124)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87" sId="1" odxf="1" dxf="1">
    <oc r="J124">
      <f>SUM(H124/G124*100)</f>
    </oc>
    <nc r="J124">
      <f>SUM(H124/G124*100)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125" start="0" length="0">
    <dxf>
      <fill>
        <patternFill patternType="none">
          <bgColor indexed="65"/>
        </patternFill>
      </fill>
    </dxf>
  </rfmt>
  <rfmt sheetId="1" sqref="B125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</dxf>
  </rfmt>
  <rcc rId="2288" sId="1" odxf="1" dxf="1" numFmtId="4">
    <oc r="C125">
      <v>428982.06</v>
    </oc>
    <nc r="C125">
      <v>620402.05600999994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89" sId="1" odxf="1" dxf="1" numFmtId="4">
    <oc r="D125">
      <v>510261.44400000002</v>
    </oc>
    <nc r="D125">
      <v>709431.48078999994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90" sId="1" odxf="1" dxf="1">
    <oc r="E125">
      <f>SUM(D125-C125)</f>
    </oc>
    <nc r="E125">
      <f>SUM(D125-C125)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91" sId="1" odxf="1" dxf="1">
    <oc r="F125">
      <f>SUM(D125/C125*100)</f>
    </oc>
    <nc r="F125">
      <f>SUM(D125/C125*100)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92" sId="1" odxf="1" dxf="1" numFmtId="4">
    <oc r="G125">
      <v>35260.981</v>
    </oc>
    <nc r="G125">
      <v>72258.818920000005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93" sId="1" odxf="1" dxf="1" numFmtId="4">
    <oc r="H125">
      <f>2689.374+2479.064+12138.877+10716.282</f>
    </oc>
    <nc r="H125">
      <v>52360.98343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94" sId="1" odxf="1" dxf="1">
    <oc r="I125">
      <f>SUM(H125-G125)</f>
    </oc>
    <nc r="I125">
      <f>SUM(H125-G125)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95" sId="1" odxf="1" dxf="1">
    <oc r="J125">
      <f>SUM(H125/G125*100)</f>
    </oc>
    <nc r="J125">
      <f>SUM(H125/G125*100)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126" start="0" length="0">
    <dxf>
      <fill>
        <patternFill patternType="none">
          <bgColor indexed="65"/>
        </patternFill>
      </fill>
    </dxf>
  </rfmt>
  <rfmt sheetId="1" sqref="B12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</dxf>
  </rfmt>
  <rcc rId="2296" sId="1" odxf="1" dxf="1" numFmtId="4">
    <oc r="C126">
      <v>5810.2820000000002</v>
    </oc>
    <nc r="C126">
      <v>8515.2986299999993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97" sId="1" odxf="1" dxf="1" numFmtId="4">
    <oc r="D126">
      <v>6435.3580000000002</v>
    </oc>
    <nc r="D126">
      <v>9044.7922199999994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98" sId="1" odxf="1" dxf="1">
    <oc r="E126">
      <f>SUM(D126-C126)</f>
    </oc>
    <nc r="E126">
      <f>SUM(D126-C126)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299" sId="1" odxf="1" dxf="1">
    <oc r="F126">
      <f>SUM(D126/C126*100)</f>
    </oc>
    <nc r="F126">
      <f>SUM(D126/C126*100)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00" sId="1" odxf="1" dxf="1" numFmtId="4">
    <oc r="G126">
      <v>10.438000000000001</v>
    </oc>
    <nc r="G126">
      <v>11.15756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01" sId="1" odxf="1" dxf="1" numFmtId="4">
    <oc r="H126">
      <f>2.635+0.338</f>
    </oc>
    <nc r="H126">
      <v>3.7608199999999998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02" sId="1" odxf="1" dxf="1">
    <oc r="I126">
      <f>SUM(H126-G126)</f>
    </oc>
    <nc r="I126">
      <f>SUM(H126-G126)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03" sId="1" odxf="1" dxf="1">
    <oc r="J126">
      <f>SUM(H126/G126*100)</f>
    </oc>
    <nc r="J126">
      <f>SUM(H126/G126*100)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127" start="0" length="0">
    <dxf>
      <fill>
        <patternFill patternType="none">
          <bgColor indexed="65"/>
        </patternFill>
      </fill>
    </dxf>
  </rfmt>
  <rfmt sheetId="1" sqref="B127" start="0" length="0">
    <dxf>
      <fill>
        <patternFill patternType="none">
          <bgColor indexed="65"/>
        </patternFill>
      </fill>
    </dxf>
  </rfmt>
  <rcc rId="2304" sId="1" odxf="1" dxf="1" numFmtId="4">
    <oc r="C127">
      <v>10870.320110000001</v>
    </oc>
    <nc r="C127">
      <v>15009.560289999999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05" sId="1" odxf="1" dxf="1" numFmtId="4">
    <oc r="D127">
      <v>11945.035</v>
    </oc>
    <nc r="D127">
      <v>16712.57014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06" sId="1" odxf="1" dxf="1">
    <oc r="E127">
      <f>SUM(D127-C127)</f>
    </oc>
    <nc r="E127">
      <f>SUM(D127-C127)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07" sId="1" odxf="1" dxf="1">
    <oc r="F127">
      <f>SUM(D127/C127*100)</f>
    </oc>
    <nc r="F127">
      <f>SUM(D127/C127*100)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08" sId="1" odxf="1" dxf="1" numFmtId="4">
    <oc r="G127">
      <v>71.453999999999994</v>
    </oc>
    <nc r="G127">
      <v>107.54447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09" sId="1" odxf="1" dxf="1" numFmtId="4">
    <oc r="H127">
      <f>0.047+39.438</f>
    </oc>
    <nc r="H127">
      <v>87.9756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10" sId="1" odxf="1" dxf="1">
    <oc r="I127">
      <f>SUM(H127-G127)</f>
    </oc>
    <nc r="I127">
      <f>SUM(H127-G127)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11" sId="1" odxf="1" dxf="1">
    <oc r="J127">
      <f>SUM(H127/G127*100)</f>
    </oc>
    <nc r="J127">
      <f>SUM(H127/G127*100)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128" start="0" length="0">
    <dxf>
      <fill>
        <patternFill patternType="none">
          <bgColor indexed="65"/>
        </patternFill>
      </fill>
    </dxf>
  </rfmt>
  <rfmt sheetId="1" sqref="B128" start="0" length="0">
    <dxf>
      <fill>
        <patternFill patternType="none">
          <bgColor indexed="65"/>
        </patternFill>
      </fill>
    </dxf>
  </rfmt>
  <rcc rId="2312" sId="1" odxf="1" dxf="1" numFmtId="4">
    <oc r="C128">
      <v>24253.322</v>
    </oc>
    <nc r="C128">
      <v>34170.429150000004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13" sId="1" odxf="1" dxf="1" numFmtId="4">
    <oc r="D128">
      <v>27586.183000000001</v>
    </oc>
    <nc r="D128">
      <v>38457.238279999998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14" sId="1" odxf="1" dxf="1">
    <oc r="E128">
      <f>SUM(D128-C128)</f>
    </oc>
    <nc r="E128">
      <f>SUM(D128-C128)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15" sId="1" odxf="1" dxf="1">
    <oc r="F128">
      <f>SUM(D128/C128*100)</f>
    </oc>
    <nc r="F128">
      <f>SUM(D128/C128*100)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16" sId="1" odxf="1" dxf="1" numFmtId="4">
    <oc r="G128">
      <v>1796.96</v>
    </oc>
    <nc r="G128">
      <v>4027.6578300000001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17" sId="1" odxf="1" dxf="1" numFmtId="4">
    <oc r="H128">
      <f>108.365+131.715+225.725+478.353</f>
    </oc>
    <nc r="H128">
      <v>1644.60654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18" sId="1" odxf="1" dxf="1">
    <oc r="I128">
      <f>SUM(H128-G128)</f>
    </oc>
    <nc r="I128">
      <f>SUM(H128-G128)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19" sId="1" odxf="1" dxf="1">
    <oc r="J128">
      <f>SUM(H128/G128*100)</f>
    </oc>
    <nc r="J128">
      <f>SUM(H128/G128*100)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129" start="0" length="0">
    <dxf>
      <fill>
        <patternFill patternType="none">
          <bgColor indexed="65"/>
        </patternFill>
      </fill>
    </dxf>
  </rfmt>
  <rfmt sheetId="1" sqref="B129" start="0" length="0">
    <dxf>
      <fill>
        <patternFill patternType="none">
          <bgColor indexed="65"/>
        </patternFill>
      </fill>
    </dxf>
  </rfmt>
  <rfmt sheetId="1" sqref="C129" start="0" length="0">
    <dxf>
      <fill>
        <patternFill patternType="none">
          <bgColor indexed="65"/>
        </patternFill>
      </fill>
    </dxf>
  </rfmt>
  <rfmt sheetId="1" sqref="D129" start="0" length="0">
    <dxf>
      <fill>
        <patternFill patternType="none">
          <bgColor indexed="65"/>
        </patternFill>
      </fill>
    </dxf>
  </rfmt>
  <rcc rId="2320" sId="1" odxf="1" dxf="1">
    <oc r="E129">
      <f>SUM(D129-C129)</f>
    </oc>
    <nc r="E129">
      <f>SUM(D129-C129)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21" sId="1" odxf="1" dxf="1">
    <oc r="F129">
      <f>SUM(D129/C129*100)</f>
    </oc>
    <nc r="F129">
      <f>SUM(D129/C129*100)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G129" start="0" length="0">
    <dxf>
      <fill>
        <patternFill patternType="none">
          <bgColor indexed="65"/>
        </patternFill>
      </fill>
    </dxf>
  </rfmt>
  <rfmt sheetId="1" sqref="H129" start="0" length="0">
    <dxf>
      <fill>
        <patternFill patternType="none">
          <bgColor indexed="65"/>
        </patternFill>
      </fill>
    </dxf>
  </rfmt>
  <rcc rId="2322" sId="1" odxf="1" dxf="1">
    <oc r="I129">
      <f>SUM(H129-G129)</f>
    </oc>
    <nc r="I129">
      <f>SUM(H129-G129)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23" sId="1" odxf="1" dxf="1">
    <oc r="J129">
      <f>SUM(H129/G129*100)</f>
    </oc>
    <nc r="J129">
      <f>SUM(H129/G129*100)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129:XFD129" start="0" length="0">
    <dxf>
      <fill>
        <patternFill patternType="none">
          <bgColor indexed="65"/>
        </patternFill>
      </fill>
    </dxf>
  </rfmt>
  <rfmt sheetId="1" sqref="A130" start="0" length="0">
    <dxf>
      <fill>
        <patternFill patternType="none">
          <bgColor indexed="65"/>
        </patternFill>
      </fill>
    </dxf>
  </rfmt>
  <rfmt sheetId="1" sqref="B130" start="0" length="0">
    <dxf>
      <fill>
        <patternFill patternType="none">
          <bgColor indexed="65"/>
        </patternFill>
      </fill>
    </dxf>
  </rfmt>
  <rcc rId="2324" sId="1" odxf="1" dxf="1" numFmtId="4">
    <oc r="C130">
      <v>91335.782999999996</v>
    </oc>
    <nc r="C130">
      <v>134341.13391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25" sId="1" odxf="1" dxf="1" numFmtId="4">
    <oc r="D130">
      <v>96750.566000000006</v>
    </oc>
    <nc r="D130">
      <v>135811.61118000001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26" sId="1" odxf="1" dxf="1">
    <oc r="E130">
      <f>SUM(D130-C130)</f>
    </oc>
    <nc r="E130">
      <f>SUM(D130-C130)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27" sId="1" odxf="1" dxf="1">
    <oc r="F130">
      <f>SUM(D130/C130*100)</f>
    </oc>
    <nc r="F130">
      <f>SUM(D130/C130*100)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28" sId="1" odxf="1" dxf="1" numFmtId="4">
    <oc r="G130">
      <v>4671.5110000000004</v>
    </oc>
    <nc r="G130">
      <v>10413.12412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29" sId="1" odxf="1" dxf="1" numFmtId="4">
    <oc r="H130">
      <f>5203.432+1030.6+357.5</f>
    </oc>
    <nc r="H130">
      <v>10698.646210000001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30" sId="1" odxf="1" dxf="1">
    <oc r="I130">
      <f>SUM(H130-G130)</f>
    </oc>
    <nc r="I130">
      <f>SUM(H130-G130)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31" sId="1" odxf="1" dxf="1">
    <oc r="J130">
      <f>SUM(H130/G130*100)</f>
    </oc>
    <nc r="J130">
      <f>SUM(H130/G130*100)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131" start="0" length="0">
    <dxf>
      <fill>
        <patternFill patternType="none">
          <bgColor indexed="65"/>
        </patternFill>
      </fill>
    </dxf>
  </rfmt>
  <rfmt sheetId="1" sqref="B131" start="0" length="0">
    <dxf>
      <fill>
        <patternFill patternType="none">
          <bgColor indexed="65"/>
        </patternFill>
      </fill>
    </dxf>
  </rfmt>
  <rcc rId="2332" sId="1" odxf="1" dxf="1" numFmtId="4">
    <oc r="C131">
      <v>3054.9659999999999</v>
    </oc>
    <nc r="C131">
      <v>4233.0265799999997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33" sId="1" odxf="1" dxf="1" numFmtId="4">
    <oc r="D131">
      <v>3474.8220000000001</v>
    </oc>
    <nc r="D131">
      <v>4926.91795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34" sId="1" odxf="1" dxf="1">
    <oc r="E131">
      <f>SUM(D131-C131)</f>
    </oc>
    <nc r="E131">
      <f>SUM(D131-C131)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35" sId="1" odxf="1" dxf="1">
    <oc r="F131">
      <f>SUM(D131/C131*100)</f>
    </oc>
    <nc r="F131">
      <f>SUM(D131/C131*100)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36" sId="1" odxf="1" dxf="1" numFmtId="4">
    <oc r="G131">
      <v>9.1539999999999999</v>
    </oc>
    <nc r="G131">
      <v>11.144360000000001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37" sId="1" odxf="1" dxf="1" numFmtId="4">
    <oc r="H131">
      <v>24.158999999999999</v>
    </oc>
    <nc r="H131">
      <v>28.147400000000001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38" sId="1" odxf="1" dxf="1">
    <oc r="I131">
      <f>SUM(H131-G131)</f>
    </oc>
    <nc r="I131">
      <f>SUM(H131-G131)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39" sId="1" odxf="1" dxf="1">
    <oc r="J131">
      <f>SUM(H131/G131*100)</f>
    </oc>
    <nc r="J131">
      <f>SUM(H131/G131*100)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132" start="0" length="0">
    <dxf>
      <fill>
        <patternFill patternType="none">
          <bgColor indexed="65"/>
        </patternFill>
      </fill>
    </dxf>
  </rfmt>
  <rfmt sheetId="1" sqref="B132" start="0" length="0">
    <dxf>
      <fill>
        <patternFill patternType="none">
          <bgColor indexed="65"/>
        </patternFill>
      </fill>
    </dxf>
  </rfmt>
  <rcc rId="2340" sId="1" odxf="1" dxf="1" numFmtId="4">
    <oc r="C132">
      <v>4430.1940000000004</v>
    </oc>
    <nc r="C132">
      <v>6388.4075400000002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41" sId="1" odxf="1" dxf="1" numFmtId="4">
    <oc r="D132">
      <v>4410.6210000000001</v>
    </oc>
    <nc r="D132">
      <v>6534.27819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42" sId="1" odxf="1" dxf="1">
    <oc r="E132">
      <f>SUM(D132-C132)</f>
    </oc>
    <nc r="E132">
      <f>SUM(D132-C132)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43" sId="1" odxf="1" dxf="1">
    <oc r="F132">
      <f>SUM(D132/C132*100)</f>
    </oc>
    <nc r="F132">
      <f>SUM(D132/C132*100)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44" sId="1" odxf="1" dxf="1" numFmtId="4">
    <oc r="G132">
      <v>3.7999999999999999E-2</v>
    </oc>
    <nc r="G132">
      <v>163.75503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H132" start="0" length="0">
    <dxf>
      <fill>
        <patternFill patternType="none">
          <bgColor indexed="65"/>
        </patternFill>
      </fill>
    </dxf>
  </rfmt>
  <rcc rId="2345" sId="1" odxf="1" dxf="1">
    <oc r="I132">
      <f>SUM(H132-G132)</f>
    </oc>
    <nc r="I132">
      <f>SUM(H132-G132)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46" sId="1" odxf="1" dxf="1">
    <oc r="J132">
      <f>SUM(H132/G132*100)</f>
    </oc>
    <nc r="J132">
      <f>SUM(H132/G132*100)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133" start="0" length="0">
    <dxf>
      <fill>
        <patternFill patternType="none">
          <bgColor indexed="65"/>
        </patternFill>
      </fill>
    </dxf>
  </rfmt>
  <rfmt sheetId="1" sqref="B133" start="0" length="0">
    <dxf>
      <fill>
        <patternFill patternType="none">
          <bgColor indexed="65"/>
        </patternFill>
      </fill>
    </dxf>
  </rfmt>
  <rcc rId="2347" sId="1" odxf="1" dxf="1">
    <oc r="C133">
      <f>C134+C135</f>
    </oc>
    <nc r="C133">
      <f>C134+C135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48" sId="1" odxf="1" dxf="1">
    <oc r="D133">
      <f>D134+D135</f>
    </oc>
    <nc r="D133">
      <f>D134+D135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49" sId="1" odxf="1" dxf="1">
    <oc r="E133">
      <f>SUM(D133-C133)</f>
    </oc>
    <nc r="E133">
      <f>SUM(D133-C133)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50" sId="1" odxf="1" dxf="1">
    <oc r="F133">
      <f>SUM(D133/C133*100)</f>
    </oc>
    <nc r="F133">
      <f>SUM(D133/C133*100)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51" sId="1" odxf="1" dxf="1">
    <oc r="G133">
      <f>G134+G135</f>
    </oc>
    <nc r="G133">
      <f>G134+G135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52" sId="1" odxf="1" dxf="1">
    <oc r="H133">
      <f>H134+H135</f>
    </oc>
    <nc r="H133">
      <f>H134+H135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53" sId="1" odxf="1" dxf="1">
    <oc r="I133">
      <f>SUM(H133-G133)</f>
    </oc>
    <nc r="I133">
      <f>SUM(H133-G133)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54" sId="1" odxf="1" dxf="1">
    <oc r="J133">
      <f>SUM(H133/G133*100)</f>
    </oc>
    <nc r="J133">
      <f>SUM(H133/G133*100)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134" start="0" length="0">
    <dxf>
      <fill>
        <patternFill patternType="none">
          <bgColor indexed="65"/>
        </patternFill>
      </fill>
    </dxf>
  </rfmt>
  <rfmt sheetId="1" sqref="B134" start="0" length="0">
    <dxf>
      <fill>
        <patternFill patternType="none">
          <bgColor indexed="65"/>
        </patternFill>
      </fill>
    </dxf>
  </rfmt>
  <rcc rId="2355" sId="1" odxf="1" dxf="1" numFmtId="4">
    <oc r="C134">
      <v>9774.8909999999996</v>
    </oc>
    <nc r="C134">
      <v>15183.55004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56" sId="1" odxf="1" dxf="1" numFmtId="4">
    <oc r="D134">
      <v>11274.067999999999</v>
    </oc>
    <nc r="D134">
      <v>15961.688410000001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57" sId="1" odxf="1" dxf="1">
    <oc r="E134">
      <f>SUM(D134-C134)</f>
    </oc>
    <nc r="E134">
      <f>SUM(D134-C134)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58" sId="1" odxf="1" dxf="1">
    <oc r="F134">
      <f>SUM(D134/C134*100)</f>
    </oc>
    <nc r="F134">
      <f>SUM(D134/C134*100)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59" sId="1" odxf="1" dxf="1" numFmtId="4">
    <oc r="G134">
      <v>560.64800000000002</v>
    </oc>
    <nc r="G134">
      <v>995.59100999999998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60" sId="1" odxf="1" dxf="1" numFmtId="4">
    <oc r="H134">
      <f>216.325+178.265</f>
    </oc>
    <nc r="H134">
      <v>626.48122999999998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61" sId="1" odxf="1" dxf="1">
    <oc r="I134">
      <f>SUM(H134-G134)</f>
    </oc>
    <nc r="I134">
      <f>SUM(H134-G134)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62" sId="1" odxf="1" dxf="1">
    <oc r="J134">
      <f>SUM(H134/G134*100)</f>
    </oc>
    <nc r="J134">
      <f>SUM(H134/G134*100)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135" start="0" length="0">
    <dxf>
      <fill>
        <patternFill patternType="none">
          <bgColor indexed="65"/>
        </patternFill>
      </fill>
    </dxf>
  </rfmt>
  <rfmt sheetId="1" sqref="B135" start="0" length="0">
    <dxf>
      <fill>
        <patternFill patternType="none">
          <bgColor indexed="65"/>
        </patternFill>
      </fill>
    </dxf>
  </rfmt>
  <rcc rId="2363" sId="1" odxf="1" dxf="1" numFmtId="4">
    <oc r="C135">
      <v>936.88</v>
    </oc>
    <nc r="C135">
      <v>1036.3599999999999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64" sId="1" odxf="1" dxf="1" numFmtId="4">
    <oc r="D135">
      <v>954.55</v>
    </oc>
    <nc r="D135">
      <v>1231.83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65" sId="1" odxf="1" dxf="1">
    <oc r="E135">
      <f>SUM(D135-C135)</f>
    </oc>
    <nc r="E135">
      <f>SUM(D135-C135)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66" sId="1" odxf="1" dxf="1">
    <oc r="F135">
      <f>SUM(D135/C135*100)</f>
    </oc>
    <nc r="F135">
      <f>SUM(D135/C135*100)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G135" start="0" length="0">
    <dxf>
      <fill>
        <patternFill patternType="none">
          <bgColor indexed="65"/>
        </patternFill>
      </fill>
    </dxf>
  </rfmt>
  <rfmt sheetId="1" sqref="H135" start="0" length="0">
    <dxf>
      <fill>
        <patternFill patternType="none">
          <bgColor indexed="65"/>
        </patternFill>
      </fill>
    </dxf>
  </rfmt>
  <rfmt sheetId="1" sqref="I135" start="0" length="0">
    <dxf>
      <fill>
        <patternFill patternType="none">
          <bgColor indexed="65"/>
        </patternFill>
      </fill>
    </dxf>
  </rfmt>
  <rfmt sheetId="1" sqref="J135" start="0" length="0">
    <dxf>
      <fill>
        <patternFill patternType="none">
          <bgColor indexed="65"/>
        </patternFill>
      </fill>
    </dxf>
  </rfmt>
  <rfmt sheetId="1" sqref="A136" start="0" length="0">
    <dxf>
      <fill>
        <patternFill patternType="none">
          <bgColor indexed="65"/>
        </patternFill>
      </fill>
    </dxf>
  </rfmt>
  <rfmt sheetId="1" sqref="B136" start="0" length="0">
    <dxf>
      <fill>
        <patternFill patternType="none">
          <bgColor indexed="65"/>
        </patternFill>
      </fill>
    </dxf>
  </rfmt>
  <rfmt sheetId="1" sqref="C136" start="0" length="0">
    <dxf>
      <fill>
        <patternFill patternType="none">
          <bgColor indexed="65"/>
        </patternFill>
      </fill>
    </dxf>
  </rfmt>
  <rcc rId="2367" sId="1" odxf="1" dxf="1" numFmtId="4">
    <oc r="D136">
      <v>2284.3440000000001</v>
    </oc>
    <nc r="D136">
      <v>5230.4361799999997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68" sId="1" odxf="1" dxf="1">
    <oc r="E136">
      <f>SUM(D136-C136)</f>
    </oc>
    <nc r="E136">
      <f>SUM(D136-C136)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69" sId="1" odxf="1" dxf="1">
    <oc r="F136">
      <f>SUM(D136/C136*100)</f>
    </oc>
    <nc r="F136"/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G136" start="0" length="0">
    <dxf>
      <fill>
        <patternFill patternType="none">
          <bgColor indexed="65"/>
        </patternFill>
      </fill>
    </dxf>
  </rfmt>
  <rcc rId="2370" sId="1" odxf="1" dxf="1" numFmtId="4">
    <oc r="H136">
      <v>280.3</v>
    </oc>
    <nc r="H136">
      <v>869.149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371" sId="1" odxf="1" dxf="1">
    <nc r="I136">
      <f>SUM(H136-G136)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J136" start="0" length="0">
    <dxf>
      <fill>
        <patternFill patternType="none">
          <bgColor indexed="65"/>
        </patternFill>
      </fill>
    </dxf>
  </rfmt>
  <rcv guid="{68CBFC64-03A4-4F74-B34E-EE1DB915A668}" action="delete"/>
  <rdn rId="0" localSheetId="1" customView="1" name="Z_68CBFC64_03A4_4F74_B34E_EE1DB915A668_.wvu.FilterData" hidden="1" oldHidden="1">
    <formula>общее!$A$6:$J$554</formula>
    <oldFormula>общее!$A$6:$J$452</oldFormula>
  </rdn>
  <rcv guid="{68CBFC64-03A4-4F74-B34E-EE1DB915A668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2656" sId="1" numFmtId="4">
    <oc r="G309">
      <v>2049.6010000000001</v>
    </oc>
    <nc r="G309">
      <v>2049.6019999999999</v>
    </nc>
  </rcc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fmt sheetId="1" sqref="A292:J295">
    <dxf>
      <fill>
        <patternFill patternType="none">
          <bgColor auto="1"/>
        </patternFill>
      </fill>
    </dxf>
  </rfmt>
  <rfmt sheetId="1" sqref="A299:J299">
    <dxf>
      <fill>
        <patternFill patternType="none">
          <bgColor auto="1"/>
        </patternFill>
      </fill>
    </dxf>
  </rfmt>
  <rfmt sheetId="1" sqref="A304:J304">
    <dxf>
      <fill>
        <patternFill patternType="none">
          <bgColor auto="1"/>
        </patternFill>
      </fill>
    </dxf>
  </rfmt>
  <rcc rId="2639" sId="1" numFmtId="4">
    <oc r="C275">
      <v>10653.856</v>
    </oc>
    <nc r="C275">
      <v>10653.857</v>
    </nc>
  </rcc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6111.xml><?xml version="1.0" encoding="utf-8"?>
<revisions xmlns="http://schemas.openxmlformats.org/spreadsheetml/2006/main" xmlns:r="http://schemas.openxmlformats.org/officeDocument/2006/relationships">
  <rcc rId="2173" sId="1">
    <oc r="F95" t="inlineStr">
      <is>
        <t>в 11,4 р.б.</t>
      </is>
    </oc>
    <nc r="F95">
      <f>D95/C95*100</f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FilterData" hidden="1" oldHidden="1">
    <formula>общее!$A$6:$J$554</formula>
    <oldFormula>общее!$A$6:$J$554</oldFormula>
  </rdn>
  <rcv guid="{CFD58EC5-F475-4F0C-8822-861C497EA100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fmt sheetId="1" sqref="A8:XFD12">
    <dxf>
      <fill>
        <patternFill patternType="none">
          <bgColor auto="1"/>
        </patternFill>
      </fill>
    </dxf>
  </rfmt>
  <rfmt sheetId="1" sqref="A13:XFD95">
    <dxf>
      <fill>
        <patternFill patternType="none">
          <bgColor auto="1"/>
        </patternFill>
      </fill>
    </dxf>
  </rfmt>
  <rfmt sheetId="1" sqref="A117:XFD118">
    <dxf>
      <fill>
        <patternFill patternType="none">
          <bgColor auto="1"/>
        </patternFill>
      </fill>
    </dxf>
  </rfmt>
  <rfmt sheetId="1" sqref="A114:XFD115">
    <dxf>
      <fill>
        <patternFill patternType="none">
          <bgColor auto="1"/>
        </patternFill>
      </fill>
    </dxf>
  </rfmt>
  <rfmt sheetId="1" sqref="A96:XFD99">
    <dxf>
      <fill>
        <patternFill patternType="none">
          <bgColor auto="1"/>
        </patternFill>
      </fill>
    </dxf>
  </rfmt>
  <rfmt sheetId="1" sqref="A100:XFD101">
    <dxf>
      <fill>
        <patternFill patternType="none">
          <bgColor auto="1"/>
        </patternFill>
      </fill>
    </dxf>
  </rfmt>
  <rfmt sheetId="1" sqref="A103:XFD103">
    <dxf>
      <fill>
        <patternFill patternType="none">
          <bgColor auto="1"/>
        </patternFill>
      </fill>
    </dxf>
  </rfmt>
  <rfmt sheetId="1" sqref="A103:XFD103">
    <dxf>
      <fill>
        <patternFill>
          <bgColor auto="1"/>
        </patternFill>
      </fill>
    </dxf>
  </rfmt>
  <rfmt sheetId="1" sqref="A102:XFD102">
    <dxf>
      <fill>
        <patternFill patternType="none">
          <bgColor auto="1"/>
        </patternFill>
      </fill>
    </dxf>
  </rfmt>
  <rfmt sheetId="1" sqref="A104:XFD105">
    <dxf>
      <fill>
        <patternFill patternType="none">
          <bgColor auto="1"/>
        </patternFill>
      </fill>
    </dxf>
  </rfmt>
  <rfmt sheetId="1" sqref="A106:XFD110">
    <dxf>
      <fill>
        <patternFill patternType="none">
          <bgColor auto="1"/>
        </patternFill>
      </fill>
    </dxf>
  </rfmt>
  <rfmt sheetId="1" sqref="A111:XFD113">
    <dxf>
      <fill>
        <patternFill patternType="none">
          <bgColor auto="1"/>
        </patternFill>
      </fill>
    </dxf>
  </rfmt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711.xml><?xml version="1.0" encoding="utf-8"?>
<revisions xmlns="http://schemas.openxmlformats.org/spreadsheetml/2006/main" xmlns:r="http://schemas.openxmlformats.org/officeDocument/2006/relationships">
  <rcc rId="2186" sId="1">
    <oc r="F78" t="inlineStr">
      <is>
        <t>в 9,9 р.б.</t>
      </is>
    </oc>
    <nc r="F78" t="inlineStr">
      <is>
        <t xml:space="preserve"> 9,9 р.б.</t>
      </is>
    </nc>
  </rcc>
  <rcc rId="2187" sId="1">
    <oc r="F40" t="inlineStr">
      <is>
        <t>в 2,7 рб.</t>
      </is>
    </oc>
    <nc r="F40" t="inlineStr">
      <is>
        <t>в 2,7 р.б.</t>
      </is>
    </nc>
  </rcc>
  <rcc rId="2188" sId="1">
    <oc r="F42" t="inlineStr">
      <is>
        <t>в 2,2 рб.</t>
      </is>
    </oc>
    <nc r="F42" t="inlineStr">
      <is>
        <t>в 2,2 р.б.</t>
      </is>
    </nc>
  </rcc>
  <rcc rId="2189" sId="1">
    <oc r="F32">
      <f>D32/C32*100</f>
    </oc>
    <nc r="F32" t="inlineStr">
      <is>
        <t>в 2,1 р.б.</t>
      </is>
    </nc>
  </rcc>
  <rcc rId="2190" sId="1">
    <oc r="F55" t="inlineStr">
      <is>
        <t>в 2,5 рб.</t>
      </is>
    </oc>
    <nc r="F55" t="inlineStr">
      <is>
        <t xml:space="preserve"> в 2,5 р.б.</t>
      </is>
    </nc>
  </rcc>
  <rcc rId="2191" sId="1">
    <oc r="F59" t="inlineStr">
      <is>
        <t>в 2,2 рб.</t>
      </is>
    </oc>
    <nc r="F59" t="inlineStr">
      <is>
        <t>в  2,2 р.б.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rc rId="2742" sId="1" ref="G1:G1048576" action="deleteCol">
    <undo index="0" exp="area" ref3D="1" dr="$A$6:$XFD$6" dn="Заголовки_для_печати" sId="1"/>
    <undo index="0" exp="area" ref3D="1" dr="$A$6:$XFD$6" dn="Z_E147D13D_D04D_431E_888C_5A9AE670FC44_.wvu.PrintTitles" sId="1"/>
    <undo index="0" exp="area" ref3D="1" dr="$A$204:$XFD$206" dn="Z_D0621073_25BE_47D7_AC33_51146458D41C_.wvu.Rows" sId="1"/>
    <undo index="0" exp="area" ref3D="1" dr="$A$6:$XFD$6" dn="Z_CFD58EC5_F475_4F0C_8822_861C497EA100_.wvu.PrintTitles" sId="1"/>
    <undo index="0" exp="area" ref3D="1" dr="$A$6:$XFD$6" dn="Z_A600D8D5_C13F_49F2_9D2C_FC8EA32AC551_.wvu.PrintTitles" sId="1"/>
    <undo index="0" exp="area" ref3D="1" dr="$A$204:$XFD$206" dn="Z_9BFA17BE_4413_48EA_8DFA_9D7972E1D966_.wvu.Rows" sId="1"/>
    <undo index="0" exp="area" ref3D="1" dr="$A$6:$XFD$6" dn="Z_966D3932_E429_4C59_AC55_697D9EEA620A_.wvu.PrintTitles" sId="1"/>
    <undo index="0" exp="area" ref3D="1" dr="$A$6:$XFD$6" dn="Z_95A7493F_2B11_406A_BB91_458FD9DC3BAE_.wvu.PrintTitles" sId="1"/>
    <undo index="0" exp="area" ref3D="1" dr="$A$6:$XFD$6" dn="Z_8FB1E024_9866_4CAD_B900_0CCFEA27B234_.wvu.PrintTitles" sId="1"/>
    <undo index="0" exp="area" ref3D="1" dr="$A$6:$XFD$6" dn="Z_5EEB5DC5_097B_47D6_81BA_F19E1000B57E_.wvu.PrintTitles" sId="1"/>
    <undo index="0" exp="area" ref3D="1" dr="$A$6:$XFD$6" dn="Z_452C56A1_7A56_4ADE_A5CF_E260228787E3_.wvu.PrintTitles" sId="1"/>
    <undo index="0" exp="area" ref3D="1" dr="$A$6:$XFD$6" dn="Z_3B5575E9_696E_4E1F_8BBE_8483CF318052_.wvu.PrintTitles" sId="1"/>
    <undo index="0" exp="area" ref3D="1" dr="$A$6:$XFD$6" dn="Z_221AFC77_C97B_4D44_8163_7AA758A08BF9_.wvu.PrintTitles" sId="1"/>
    <undo index="0" exp="area" ref3D="1" dr="$A$86:$XFD$86" dn="Z_1BDFBE17_25BB_4BB9_B67F_4757B39B2D64_.wvu.Rows" sId="1"/>
    <rfmt sheetId="1" xfDxf="1" sqref="G1:G1048576" start="0" length="0">
      <dxf>
        <font>
          <sz val="14"/>
          <name val="Times New Roman"/>
          <scheme val="none"/>
        </font>
        <numFmt numFmtId="165" formatCode="0.0"/>
        <fill>
          <patternFill patternType="solid">
            <bgColor rgb="FFFFFF00"/>
          </patternFill>
        </fill>
        <alignment horizontal="right" readingOrder="0"/>
      </dxf>
    </rfmt>
    <rfmt sheetId="1" sqref="G1" start="0" length="0">
      <dxf>
        <font>
          <b/>
          <sz val="22"/>
          <name val="Times New Roman"/>
          <scheme val="none"/>
        </font>
        <numFmt numFmtId="0" formatCode="General"/>
        <alignment horizontal="center" vertical="center" wrapText="1" mergeCell="1" readingOrder="0"/>
      </dxf>
    </rfmt>
    <rfmt sheetId="1" sqref="G2" start="0" length="0">
      <dxf>
        <font>
          <sz val="20"/>
          <name val="Times New Roman"/>
          <scheme val="none"/>
        </font>
        <numFmt numFmtId="0" formatCode="General"/>
        <alignment horizontal="center" vertical="center" wrapText="1" readingOrder="0"/>
      </dxf>
    </rfmt>
    <rfmt sheetId="1" sqref="G3" start="0" length="0">
      <dxf>
        <font>
          <sz val="20"/>
          <name val="Times New Roman"/>
          <scheme val="none"/>
        </font>
        <numFmt numFmtId="0" formatCode="General"/>
        <alignment horizontal="center" vertical="center" wrapText="1" readingOrder="0"/>
      </dxf>
    </rfmt>
    <rfmt sheetId="1" sqref="G4" start="0" length="0">
      <dxf>
        <font>
          <b/>
          <sz val="14"/>
          <color indexed="8"/>
          <name val="Times New Roman"/>
          <scheme val="none"/>
        </font>
        <numFmt numFmtId="0" formatCode="General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" start="0" length="0">
      <dxf>
        <font>
          <b/>
          <sz val="14"/>
          <color indexed="8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" start="0" length="0">
      <dxf>
        <font>
          <b/>
          <sz val="12"/>
          <color indexed="8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" start="0" length="0">
      <dxf>
        <font>
          <b/>
          <sz val="18"/>
          <name val="Times New Roman"/>
          <scheme val="none"/>
        </font>
        <numFmt numFmtId="0" formatCode="General"/>
        <fill>
          <patternFill patternType="none">
            <bgColor indexed="65"/>
          </patternFill>
        </fill>
        <alignment horizontal="center" vertical="center" wrapText="1" mergeCell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" start="0" length="0">
      <dxf>
        <font>
          <b/>
          <sz val="14"/>
          <name val="Times New Roman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2">
        <f>D32/C32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3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4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5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6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9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">
        <f>D40/C40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">
        <f>D41/C41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">
        <f>D42/C42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4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6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7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8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0" start="0" length="0">
      <dxf>
        <font>
          <b/>
          <sz val="14"/>
          <name val="Times New Roman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1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2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3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4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5">
        <f>D55/C55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6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7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8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9">
        <f>D59/C59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0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1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2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3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4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5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6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7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8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9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0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1">
        <f>D71/C71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2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3">
        <f>D73/C73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4">
        <f>D74/C74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5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6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7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8">
        <f>D78/C78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9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0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2" start="0" length="0">
      <dxf>
        <font>
          <b/>
          <sz val="14"/>
          <name val="Times New Roman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3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4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5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6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7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8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9" start="0" length="0">
      <dxf>
        <font>
          <b/>
          <sz val="14"/>
          <name val="Times New Roman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0" start="0" length="0">
      <dxf>
        <font>
          <b/>
          <sz val="14"/>
          <name val="Times New Roman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1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2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3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4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95">
        <f>D95/C95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96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7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8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9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0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1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2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3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4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5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6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7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08">
        <f>D108/C108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09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0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11">
        <f>D111/C111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2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3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4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5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16">
        <f>D116/C116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7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8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9" start="0" length="0">
      <dxf>
        <font>
          <b/>
          <sz val="18"/>
          <name val="Times New Roman"/>
          <scheme val="none"/>
        </font>
        <numFmt numFmtId="0" formatCode="General"/>
        <fill>
          <patternFill patternType="none">
            <bgColor indexed="65"/>
          </patternFill>
        </fill>
        <alignment horizontal="center" mergeCell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0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2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3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4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5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7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9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0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2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4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5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7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9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0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2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4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5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7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9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0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2" start="0" length="0">
      <dxf>
        <font>
          <b/>
          <sz val="16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4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5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7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9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0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62">
        <f>D162/C162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6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4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5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6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7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8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9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0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1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2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3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4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5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6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7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8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9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0">
        <f>D180/C180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1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2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3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4">
        <f>D184/C184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5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7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9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0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4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5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7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9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0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2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4" start="0" length="0">
      <dxf>
        <font>
          <sz val="14"/>
          <color indexed="8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5" start="0" length="0">
      <dxf>
        <font>
          <sz val="14"/>
          <color indexed="8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6" start="0" length="0">
      <dxf>
        <font>
          <sz val="14"/>
          <color indexed="8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7" start="0" length="0">
      <dxf>
        <font>
          <sz val="14"/>
          <color indexed="8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8" start="0" length="0">
      <dxf>
        <font>
          <sz val="14"/>
          <color indexed="8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9" start="0" length="0">
      <dxf>
        <font>
          <sz val="14"/>
          <color indexed="8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0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2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4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5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7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9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0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2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4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5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7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9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0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2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4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5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7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9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0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2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44">
        <f>D244/C244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45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7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9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0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2" start="0" length="0">
      <dxf>
        <font>
          <b/>
          <sz val="16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4" start="0" length="0">
      <dxf>
        <font>
          <b/>
          <sz val="16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5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7" start="0" length="0">
      <dxf>
        <font>
          <i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8" start="0" length="0">
      <dxf>
        <font>
          <i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9" start="0" length="0">
      <dxf>
        <font>
          <i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0" start="0" length="0">
      <dxf>
        <font>
          <i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1" start="0" length="0">
      <dxf>
        <font>
          <i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2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4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5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7" start="0" length="0">
      <dxf>
        <font>
          <b/>
          <sz val="14"/>
          <name val="Times New Roman"/>
          <scheme val="none"/>
        </font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68">
        <f>D268/C268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9">
        <f>D269/C269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70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1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2" start="0" length="0">
      <dxf>
        <font>
          <b/>
          <sz val="14"/>
          <name val="Times New Roman"/>
          <scheme val="none"/>
        </font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73">
        <f>D273/C273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74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5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6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7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8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79">
        <f>D279/C279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0">
        <f>D280/C280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81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2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3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4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85">
        <f>D285/C285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86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7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9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0" start="0" length="0">
      <dxf>
        <font>
          <b/>
          <sz val="14"/>
          <name val="Times New Roman"/>
          <scheme val="none"/>
        </font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1" start="0" length="0">
      <dxf>
        <numFmt numFmtId="168" formatCode="#,##0.0"/>
        <fill>
          <patternFill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2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4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95">
        <f>D295/C295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96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97">
        <f>D297/C297</f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9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9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0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2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3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4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5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6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7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8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9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0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1" start="0" length="0">
      <dxf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2" start="0" length="0">
      <dxf>
        <font>
          <b/>
          <sz val="14"/>
          <name val="Times New Roman"/>
          <scheme val="none"/>
        </font>
        <numFmt numFmtId="168" formatCode="#,##0.0"/>
        <fill>
          <patternFill patternType="none">
            <bgColor indexed="6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3" start="0" length="0">
      <dxf>
        <font>
          <b/>
          <sz val="16"/>
          <name val="Times New Roman"/>
          <scheme val="none"/>
        </font>
        <numFmt numFmtId="0" formatCode="General"/>
        <fill>
          <patternFill patternType="none">
            <bgColor indexed="65"/>
          </patternFill>
        </fill>
        <alignment horizontal="center" mergeCell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4" start="0" length="0">
      <dxf>
        <fill>
          <patternFill patternType="none">
            <bgColor indexed="65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5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6" start="0" length="0">
      <dxf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7" start="0" length="0">
      <dxf>
        <font>
          <b/>
          <u/>
          <sz val="16"/>
          <name val="Times New Roman"/>
          <scheme val="none"/>
        </font>
        <numFmt numFmtId="0" formatCode="General"/>
        <fill>
          <patternFill patternType="none">
            <bgColor indexed="65"/>
          </patternFill>
        </fill>
        <alignment horizontal="center" mergeCell="1" readingOrder="0"/>
      </dxf>
    </rfmt>
    <rfmt sheetId="1" sqref="G318" start="0" length="0">
      <dxf>
        <fill>
          <patternFill patternType="none">
            <bgColor indexed="65"/>
          </patternFill>
        </fill>
        <alignment vertical="center" wrapText="1" readingOrder="0"/>
      </dxf>
    </rfmt>
    <rfmt sheetId="1" sqref="G319" start="0" length="0">
      <dxf>
        <fill>
          <patternFill patternType="none">
            <bgColor indexed="65"/>
          </patternFill>
        </fill>
      </dxf>
    </rfmt>
    <rfmt sheetId="1" sqref="G320" start="0" length="0">
      <dxf>
        <fill>
          <patternFill patternType="none">
            <bgColor indexed="65"/>
          </patternFill>
        </fill>
      </dxf>
    </rfmt>
    <rfmt sheetId="1" sqref="G321" start="0" length="0">
      <dxf>
        <fill>
          <patternFill patternType="none">
            <bgColor indexed="65"/>
          </patternFill>
        </fill>
      </dxf>
    </rfmt>
    <rfmt sheetId="1" sqref="G322" start="0" length="0">
      <dxf>
        <fill>
          <patternFill patternType="none">
            <bgColor indexed="65"/>
          </patternFill>
        </fill>
      </dxf>
    </rfmt>
    <rfmt sheetId="1" sqref="G323" start="0" length="0">
      <dxf>
        <fill>
          <patternFill patternType="none">
            <bgColor indexed="65"/>
          </patternFill>
        </fill>
      </dxf>
    </rfmt>
    <rfmt sheetId="1" sqref="G324" start="0" length="0">
      <dxf>
        <fill>
          <patternFill patternType="none">
            <bgColor indexed="65"/>
          </patternFill>
        </fill>
      </dxf>
    </rfmt>
    <rfmt sheetId="1" sqref="G325" start="0" length="0">
      <dxf>
        <fill>
          <patternFill patternType="none">
            <bgColor indexed="65"/>
          </patternFill>
        </fill>
      </dxf>
    </rfmt>
    <rfmt sheetId="1" sqref="G326" start="0" length="0">
      <dxf>
        <fill>
          <patternFill patternType="none">
            <bgColor indexed="65"/>
          </patternFill>
        </fill>
      </dxf>
    </rfmt>
    <rfmt sheetId="1" sqref="G327" start="0" length="0">
      <dxf>
        <fill>
          <patternFill patternType="none">
            <bgColor indexed="65"/>
          </patternFill>
        </fill>
      </dxf>
    </rfmt>
    <rfmt sheetId="1" sqref="G328" start="0" length="0">
      <dxf>
        <fill>
          <patternFill patternType="none">
            <bgColor indexed="65"/>
          </patternFill>
        </fill>
      </dxf>
    </rfmt>
    <rfmt sheetId="1" sqref="G329" start="0" length="0">
      <dxf>
        <fill>
          <patternFill patternType="none">
            <bgColor indexed="65"/>
          </patternFill>
        </fill>
      </dxf>
    </rfmt>
    <rfmt sheetId="1" sqref="G330" start="0" length="0">
      <dxf>
        <fill>
          <patternFill patternType="none">
            <bgColor indexed="65"/>
          </patternFill>
        </fill>
      </dxf>
    </rfmt>
    <rfmt sheetId="1" sqref="G331" start="0" length="0">
      <dxf>
        <fill>
          <patternFill patternType="none">
            <bgColor indexed="65"/>
          </patternFill>
        </fill>
      </dxf>
    </rfmt>
    <rfmt sheetId="1" sqref="G332" start="0" length="0">
      <dxf>
        <fill>
          <patternFill patternType="none">
            <bgColor indexed="65"/>
          </patternFill>
        </fill>
      </dxf>
    </rfmt>
    <rfmt sheetId="1" sqref="G333" start="0" length="0">
      <dxf>
        <fill>
          <patternFill patternType="none">
            <bgColor indexed="65"/>
          </patternFill>
        </fill>
      </dxf>
    </rfmt>
    <rfmt sheetId="1" sqref="G334" start="0" length="0">
      <dxf>
        <fill>
          <patternFill patternType="none">
            <bgColor indexed="65"/>
          </patternFill>
        </fill>
      </dxf>
    </rfmt>
    <rfmt sheetId="1" sqref="G335" start="0" length="0">
      <dxf>
        <fill>
          <patternFill patternType="none">
            <bgColor indexed="65"/>
          </patternFill>
        </fill>
      </dxf>
    </rfmt>
    <rfmt sheetId="1" sqref="G336" start="0" length="0">
      <dxf>
        <fill>
          <patternFill patternType="none">
            <bgColor indexed="65"/>
          </patternFill>
        </fill>
      </dxf>
    </rfmt>
    <rfmt sheetId="1" sqref="G337" start="0" length="0">
      <dxf>
        <fill>
          <patternFill patternType="none">
            <bgColor indexed="65"/>
          </patternFill>
        </fill>
      </dxf>
    </rfmt>
    <rfmt sheetId="1" sqref="G338" start="0" length="0">
      <dxf>
        <fill>
          <patternFill patternType="none">
            <bgColor indexed="65"/>
          </patternFill>
        </fill>
      </dxf>
    </rfmt>
    <rfmt sheetId="1" sqref="G339" start="0" length="0">
      <dxf>
        <fill>
          <patternFill patternType="none">
            <bgColor indexed="65"/>
          </patternFill>
        </fill>
      </dxf>
    </rfmt>
    <rfmt sheetId="1" sqref="G340" start="0" length="0">
      <dxf>
        <fill>
          <patternFill patternType="none">
            <bgColor indexed="65"/>
          </patternFill>
        </fill>
      </dxf>
    </rfmt>
    <rfmt sheetId="1" sqref="G341" start="0" length="0">
      <dxf>
        <fill>
          <patternFill patternType="none">
            <bgColor indexed="65"/>
          </patternFill>
        </fill>
      </dxf>
    </rfmt>
    <rfmt sheetId="1" sqref="G342" start="0" length="0">
      <dxf>
        <fill>
          <patternFill patternType="none">
            <bgColor indexed="65"/>
          </patternFill>
        </fill>
      </dxf>
    </rfmt>
    <rfmt sheetId="1" sqref="G343" start="0" length="0">
      <dxf>
        <fill>
          <patternFill patternType="none">
            <bgColor indexed="65"/>
          </patternFill>
        </fill>
      </dxf>
    </rfmt>
    <rfmt sheetId="1" sqref="G344" start="0" length="0">
      <dxf>
        <fill>
          <patternFill patternType="none">
            <bgColor indexed="65"/>
          </patternFill>
        </fill>
      </dxf>
    </rfmt>
    <rfmt sheetId="1" sqref="G345" start="0" length="0">
      <dxf>
        <fill>
          <patternFill patternType="none">
            <bgColor indexed="65"/>
          </patternFill>
        </fill>
      </dxf>
    </rfmt>
    <rfmt sheetId="1" sqref="G346" start="0" length="0">
      <dxf>
        <fill>
          <patternFill patternType="none">
            <bgColor indexed="65"/>
          </patternFill>
        </fill>
      </dxf>
    </rfmt>
    <rfmt sheetId="1" sqref="G347" start="0" length="0">
      <dxf>
        <fill>
          <patternFill patternType="none">
            <bgColor indexed="65"/>
          </patternFill>
        </fill>
      </dxf>
    </rfmt>
    <rfmt sheetId="1" sqref="G348" start="0" length="0">
      <dxf>
        <fill>
          <patternFill patternType="none">
            <bgColor indexed="65"/>
          </patternFill>
        </fill>
      </dxf>
    </rfmt>
    <rfmt sheetId="1" sqref="G349" start="0" length="0">
      <dxf>
        <fill>
          <patternFill patternType="none">
            <bgColor indexed="65"/>
          </patternFill>
        </fill>
      </dxf>
    </rfmt>
    <rfmt sheetId="1" sqref="G350" start="0" length="0">
      <dxf>
        <fill>
          <patternFill patternType="none">
            <bgColor indexed="65"/>
          </patternFill>
        </fill>
      </dxf>
    </rfmt>
    <rfmt sheetId="1" sqref="G351" start="0" length="0">
      <dxf>
        <fill>
          <patternFill patternType="none">
            <bgColor indexed="65"/>
          </patternFill>
        </fill>
      </dxf>
    </rfmt>
    <rfmt sheetId="1" sqref="G352" start="0" length="0">
      <dxf>
        <fill>
          <patternFill patternType="none">
            <bgColor indexed="65"/>
          </patternFill>
        </fill>
      </dxf>
    </rfmt>
    <rfmt sheetId="1" sqref="G353" start="0" length="0">
      <dxf>
        <fill>
          <patternFill patternType="none">
            <bgColor indexed="65"/>
          </patternFill>
        </fill>
      </dxf>
    </rfmt>
    <rfmt sheetId="1" sqref="G354" start="0" length="0">
      <dxf>
        <fill>
          <patternFill patternType="none">
            <bgColor indexed="65"/>
          </patternFill>
        </fill>
      </dxf>
    </rfmt>
    <rfmt sheetId="1" sqref="G355" start="0" length="0">
      <dxf>
        <fill>
          <patternFill patternType="none">
            <bgColor indexed="65"/>
          </patternFill>
        </fill>
      </dxf>
    </rfmt>
    <rfmt sheetId="1" sqref="G356" start="0" length="0">
      <dxf>
        <fill>
          <patternFill patternType="none">
            <bgColor indexed="65"/>
          </patternFill>
        </fill>
      </dxf>
    </rfmt>
    <rfmt sheetId="1" sqref="G357" start="0" length="0">
      <dxf>
        <fill>
          <patternFill patternType="none">
            <bgColor indexed="65"/>
          </patternFill>
        </fill>
      </dxf>
    </rfmt>
    <rfmt sheetId="1" sqref="G358" start="0" length="0">
      <dxf>
        <fill>
          <patternFill patternType="none">
            <bgColor indexed="65"/>
          </patternFill>
        </fill>
      </dxf>
    </rfmt>
    <rfmt sheetId="1" sqref="G359" start="0" length="0">
      <dxf>
        <fill>
          <patternFill patternType="none">
            <bgColor indexed="65"/>
          </patternFill>
        </fill>
      </dxf>
    </rfmt>
    <rfmt sheetId="1" sqref="G360" start="0" length="0">
      <dxf>
        <fill>
          <patternFill patternType="none">
            <bgColor indexed="65"/>
          </patternFill>
        </fill>
      </dxf>
    </rfmt>
    <rfmt sheetId="1" sqref="G361" start="0" length="0">
      <dxf>
        <fill>
          <patternFill patternType="none">
            <bgColor indexed="65"/>
          </patternFill>
        </fill>
      </dxf>
    </rfmt>
    <rfmt sheetId="1" sqref="G362" start="0" length="0">
      <dxf>
        <fill>
          <patternFill patternType="none">
            <bgColor indexed="65"/>
          </patternFill>
        </fill>
      </dxf>
    </rfmt>
    <rfmt sheetId="1" sqref="G363" start="0" length="0">
      <dxf>
        <fill>
          <patternFill patternType="none">
            <bgColor indexed="65"/>
          </patternFill>
        </fill>
      </dxf>
    </rfmt>
    <rfmt sheetId="1" sqref="G364" start="0" length="0">
      <dxf>
        <fill>
          <patternFill patternType="none">
            <bgColor indexed="65"/>
          </patternFill>
        </fill>
      </dxf>
    </rfmt>
    <rfmt sheetId="1" sqref="G365" start="0" length="0">
      <dxf>
        <fill>
          <patternFill patternType="none">
            <bgColor indexed="65"/>
          </patternFill>
        </fill>
      </dxf>
    </rfmt>
    <rfmt sheetId="1" sqref="G366" start="0" length="0">
      <dxf>
        <fill>
          <patternFill patternType="none">
            <bgColor indexed="65"/>
          </patternFill>
        </fill>
      </dxf>
    </rfmt>
    <rfmt sheetId="1" sqref="G367" start="0" length="0">
      <dxf>
        <fill>
          <patternFill patternType="none">
            <bgColor indexed="65"/>
          </patternFill>
        </fill>
      </dxf>
    </rfmt>
    <rfmt sheetId="1" sqref="G368" start="0" length="0">
      <dxf>
        <fill>
          <patternFill patternType="none">
            <bgColor indexed="65"/>
          </patternFill>
        </fill>
      </dxf>
    </rfmt>
    <rfmt sheetId="1" sqref="G369" start="0" length="0">
      <dxf>
        <fill>
          <patternFill patternType="none">
            <bgColor indexed="65"/>
          </patternFill>
        </fill>
      </dxf>
    </rfmt>
    <rfmt sheetId="1" sqref="G370" start="0" length="0">
      <dxf>
        <fill>
          <patternFill patternType="none">
            <bgColor indexed="65"/>
          </patternFill>
        </fill>
      </dxf>
    </rfmt>
    <rfmt sheetId="1" sqref="G371" start="0" length="0">
      <dxf>
        <fill>
          <patternFill patternType="none">
            <bgColor indexed="65"/>
          </patternFill>
        </fill>
      </dxf>
    </rfmt>
    <rfmt sheetId="1" sqref="G372" start="0" length="0">
      <dxf>
        <fill>
          <patternFill patternType="none">
            <bgColor indexed="65"/>
          </patternFill>
        </fill>
      </dxf>
    </rfmt>
    <rfmt sheetId="1" sqref="G373" start="0" length="0">
      <dxf>
        <fill>
          <patternFill patternType="none">
            <bgColor indexed="65"/>
          </patternFill>
        </fill>
      </dxf>
    </rfmt>
    <rfmt sheetId="1" sqref="G374" start="0" length="0">
      <dxf>
        <fill>
          <patternFill patternType="none">
            <bgColor indexed="65"/>
          </patternFill>
        </fill>
      </dxf>
    </rfmt>
    <rfmt sheetId="1" sqref="G375" start="0" length="0">
      <dxf>
        <fill>
          <patternFill patternType="none">
            <bgColor indexed="65"/>
          </patternFill>
        </fill>
      </dxf>
    </rfmt>
    <rfmt sheetId="1" sqref="G376" start="0" length="0">
      <dxf>
        <fill>
          <patternFill patternType="none">
            <bgColor indexed="65"/>
          </patternFill>
        </fill>
      </dxf>
    </rfmt>
    <rfmt sheetId="1" sqref="G377" start="0" length="0">
      <dxf>
        <fill>
          <patternFill patternType="none">
            <bgColor indexed="65"/>
          </patternFill>
        </fill>
      </dxf>
    </rfmt>
    <rfmt sheetId="1" sqref="G378" start="0" length="0">
      <dxf>
        <fill>
          <patternFill patternType="none">
            <bgColor indexed="65"/>
          </patternFill>
        </fill>
      </dxf>
    </rfmt>
    <rfmt sheetId="1" sqref="G379" start="0" length="0">
      <dxf>
        <fill>
          <patternFill patternType="none">
            <bgColor indexed="65"/>
          </patternFill>
        </fill>
      </dxf>
    </rfmt>
    <rfmt sheetId="1" sqref="G380" start="0" length="0">
      <dxf>
        <fill>
          <patternFill patternType="none">
            <bgColor indexed="65"/>
          </patternFill>
        </fill>
      </dxf>
    </rfmt>
    <rfmt sheetId="1" sqref="G381" start="0" length="0">
      <dxf>
        <fill>
          <patternFill patternType="none">
            <bgColor indexed="65"/>
          </patternFill>
        </fill>
      </dxf>
    </rfmt>
    <rfmt sheetId="1" sqref="G382" start="0" length="0">
      <dxf>
        <fill>
          <patternFill patternType="none">
            <bgColor indexed="65"/>
          </patternFill>
        </fill>
      </dxf>
    </rfmt>
    <rfmt sheetId="1" sqref="G383" start="0" length="0">
      <dxf>
        <fill>
          <patternFill patternType="none">
            <bgColor indexed="65"/>
          </patternFill>
        </fill>
      </dxf>
    </rfmt>
    <rfmt sheetId="1" sqref="G384" start="0" length="0">
      <dxf>
        <fill>
          <patternFill patternType="none">
            <bgColor indexed="65"/>
          </patternFill>
        </fill>
      </dxf>
    </rfmt>
    <rfmt sheetId="1" sqref="G385" start="0" length="0">
      <dxf>
        <fill>
          <patternFill patternType="none">
            <bgColor indexed="65"/>
          </patternFill>
        </fill>
      </dxf>
    </rfmt>
    <rfmt sheetId="1" sqref="G386" start="0" length="0">
      <dxf>
        <fill>
          <patternFill patternType="none">
            <bgColor indexed="65"/>
          </patternFill>
        </fill>
      </dxf>
    </rfmt>
    <rfmt sheetId="1" sqref="G387" start="0" length="0">
      <dxf>
        <fill>
          <patternFill patternType="none">
            <bgColor indexed="65"/>
          </patternFill>
        </fill>
      </dxf>
    </rfmt>
    <rfmt sheetId="1" sqref="G388" start="0" length="0">
      <dxf>
        <fill>
          <patternFill patternType="none">
            <bgColor indexed="65"/>
          </patternFill>
        </fill>
      </dxf>
    </rfmt>
    <rfmt sheetId="1" sqref="G389" start="0" length="0">
      <dxf>
        <fill>
          <patternFill patternType="none">
            <bgColor indexed="65"/>
          </patternFill>
        </fill>
      </dxf>
    </rfmt>
    <rfmt sheetId="1" sqref="G390" start="0" length="0">
      <dxf>
        <fill>
          <patternFill patternType="none">
            <bgColor indexed="65"/>
          </patternFill>
        </fill>
      </dxf>
    </rfmt>
    <rfmt sheetId="1" sqref="G391" start="0" length="0">
      <dxf>
        <fill>
          <patternFill patternType="none">
            <bgColor indexed="65"/>
          </patternFill>
        </fill>
      </dxf>
    </rfmt>
    <rfmt sheetId="1" sqref="G392" start="0" length="0">
      <dxf>
        <fill>
          <patternFill patternType="none">
            <bgColor indexed="65"/>
          </patternFill>
        </fill>
      </dxf>
    </rfmt>
    <rfmt sheetId="1" sqref="G393" start="0" length="0">
      <dxf>
        <fill>
          <patternFill patternType="none">
            <bgColor indexed="65"/>
          </patternFill>
        </fill>
      </dxf>
    </rfmt>
    <rfmt sheetId="1" sqref="G394" start="0" length="0">
      <dxf>
        <fill>
          <patternFill patternType="none">
            <bgColor indexed="65"/>
          </patternFill>
        </fill>
      </dxf>
    </rfmt>
    <rfmt sheetId="1" sqref="G395" start="0" length="0">
      <dxf>
        <fill>
          <patternFill patternType="none">
            <bgColor indexed="65"/>
          </patternFill>
        </fill>
      </dxf>
    </rfmt>
    <rfmt sheetId="1" sqref="G396" start="0" length="0">
      <dxf>
        <fill>
          <patternFill patternType="none">
            <bgColor indexed="65"/>
          </patternFill>
        </fill>
      </dxf>
    </rfmt>
    <rfmt sheetId="1" sqref="G397" start="0" length="0">
      <dxf>
        <fill>
          <patternFill patternType="none">
            <bgColor indexed="65"/>
          </patternFill>
        </fill>
      </dxf>
    </rfmt>
    <rfmt sheetId="1" sqref="G398" start="0" length="0">
      <dxf>
        <fill>
          <patternFill patternType="none">
            <bgColor indexed="65"/>
          </patternFill>
        </fill>
      </dxf>
    </rfmt>
    <rfmt sheetId="1" sqref="G399" start="0" length="0">
      <dxf>
        <fill>
          <patternFill patternType="none">
            <bgColor indexed="65"/>
          </patternFill>
        </fill>
      </dxf>
    </rfmt>
    <rfmt sheetId="1" sqref="G400" start="0" length="0">
      <dxf>
        <fill>
          <patternFill patternType="none">
            <bgColor indexed="65"/>
          </patternFill>
        </fill>
      </dxf>
    </rfmt>
    <rfmt sheetId="1" sqref="G401" start="0" length="0">
      <dxf>
        <fill>
          <patternFill patternType="none">
            <bgColor indexed="65"/>
          </patternFill>
        </fill>
      </dxf>
    </rfmt>
    <rfmt sheetId="1" sqref="G402" start="0" length="0">
      <dxf>
        <fill>
          <patternFill patternType="none">
            <bgColor indexed="65"/>
          </patternFill>
        </fill>
      </dxf>
    </rfmt>
    <rfmt sheetId="1" sqref="G403" start="0" length="0">
      <dxf>
        <fill>
          <patternFill patternType="none">
            <bgColor indexed="65"/>
          </patternFill>
        </fill>
      </dxf>
    </rfmt>
    <rfmt sheetId="1" sqref="G404" start="0" length="0">
      <dxf>
        <fill>
          <patternFill patternType="none">
            <bgColor indexed="65"/>
          </patternFill>
        </fill>
      </dxf>
    </rfmt>
    <rfmt sheetId="1" sqref="G405" start="0" length="0">
      <dxf>
        <fill>
          <patternFill patternType="none">
            <bgColor indexed="65"/>
          </patternFill>
        </fill>
      </dxf>
    </rfmt>
    <rfmt sheetId="1" sqref="G406" start="0" length="0">
      <dxf>
        <fill>
          <patternFill patternType="none">
            <bgColor indexed="65"/>
          </patternFill>
        </fill>
      </dxf>
    </rfmt>
    <rfmt sheetId="1" sqref="G407" start="0" length="0">
      <dxf>
        <fill>
          <patternFill patternType="none">
            <bgColor indexed="65"/>
          </patternFill>
        </fill>
      </dxf>
    </rfmt>
    <rfmt sheetId="1" sqref="G408" start="0" length="0">
      <dxf>
        <fill>
          <patternFill patternType="none">
            <bgColor indexed="65"/>
          </patternFill>
        </fill>
      </dxf>
    </rfmt>
    <rfmt sheetId="1" sqref="G409" start="0" length="0">
      <dxf>
        <fill>
          <patternFill patternType="none">
            <bgColor indexed="65"/>
          </patternFill>
        </fill>
      </dxf>
    </rfmt>
    <rfmt sheetId="1" sqref="G410" start="0" length="0">
      <dxf>
        <fill>
          <patternFill patternType="none">
            <bgColor indexed="65"/>
          </patternFill>
        </fill>
      </dxf>
    </rfmt>
    <rfmt sheetId="1" sqref="G411" start="0" length="0">
      <dxf>
        <fill>
          <patternFill patternType="none">
            <bgColor indexed="65"/>
          </patternFill>
        </fill>
      </dxf>
    </rfmt>
    <rfmt sheetId="1" sqref="G412" start="0" length="0">
      <dxf>
        <fill>
          <patternFill patternType="none">
            <bgColor indexed="65"/>
          </patternFill>
        </fill>
      </dxf>
    </rfmt>
    <rfmt sheetId="1" sqref="G413" start="0" length="0">
      <dxf>
        <fill>
          <patternFill patternType="none">
            <bgColor indexed="65"/>
          </patternFill>
        </fill>
      </dxf>
    </rfmt>
    <rfmt sheetId="1" sqref="G414" start="0" length="0">
      <dxf>
        <fill>
          <patternFill patternType="none">
            <bgColor indexed="65"/>
          </patternFill>
        </fill>
      </dxf>
    </rfmt>
    <rfmt sheetId="1" sqref="G415" start="0" length="0">
      <dxf>
        <fill>
          <patternFill patternType="none">
            <bgColor indexed="65"/>
          </patternFill>
        </fill>
      </dxf>
    </rfmt>
    <rfmt sheetId="1" sqref="G416" start="0" length="0">
      <dxf>
        <fill>
          <patternFill patternType="none">
            <bgColor indexed="65"/>
          </patternFill>
        </fill>
      </dxf>
    </rfmt>
    <rfmt sheetId="1" sqref="G417" start="0" length="0">
      <dxf>
        <fill>
          <patternFill patternType="none">
            <bgColor indexed="65"/>
          </patternFill>
        </fill>
      </dxf>
    </rfmt>
    <rfmt sheetId="1" sqref="G418" start="0" length="0">
      <dxf>
        <fill>
          <patternFill patternType="none">
            <bgColor indexed="65"/>
          </patternFill>
        </fill>
      </dxf>
    </rfmt>
    <rfmt sheetId="1" sqref="G419" start="0" length="0">
      <dxf>
        <fill>
          <patternFill patternType="none">
            <bgColor indexed="65"/>
          </patternFill>
        </fill>
      </dxf>
    </rfmt>
    <rfmt sheetId="1" sqref="G420" start="0" length="0">
      <dxf>
        <fill>
          <patternFill patternType="none">
            <bgColor indexed="65"/>
          </patternFill>
        </fill>
      </dxf>
    </rfmt>
    <rfmt sheetId="1" sqref="G421" start="0" length="0">
      <dxf>
        <fill>
          <patternFill patternType="none">
            <bgColor indexed="65"/>
          </patternFill>
        </fill>
      </dxf>
    </rfmt>
    <rfmt sheetId="1" sqref="G422" start="0" length="0">
      <dxf>
        <fill>
          <patternFill patternType="none">
            <bgColor indexed="65"/>
          </patternFill>
        </fill>
      </dxf>
    </rfmt>
    <rfmt sheetId="1" sqref="G423" start="0" length="0">
      <dxf>
        <fill>
          <patternFill patternType="none">
            <bgColor indexed="65"/>
          </patternFill>
        </fill>
      </dxf>
    </rfmt>
    <rfmt sheetId="1" sqref="G424" start="0" length="0">
      <dxf>
        <fill>
          <patternFill patternType="none">
            <bgColor indexed="65"/>
          </patternFill>
        </fill>
      </dxf>
    </rfmt>
    <rfmt sheetId="1" sqref="G425" start="0" length="0">
      <dxf>
        <fill>
          <patternFill patternType="none">
            <bgColor indexed="65"/>
          </patternFill>
        </fill>
      </dxf>
    </rfmt>
    <rfmt sheetId="1" sqref="G426" start="0" length="0">
      <dxf>
        <fill>
          <patternFill patternType="none">
            <bgColor indexed="65"/>
          </patternFill>
        </fill>
      </dxf>
    </rfmt>
    <rfmt sheetId="1" sqref="G427" start="0" length="0">
      <dxf>
        <fill>
          <patternFill patternType="none">
            <bgColor indexed="65"/>
          </patternFill>
        </fill>
      </dxf>
    </rfmt>
    <rfmt sheetId="1" sqref="G428" start="0" length="0">
      <dxf>
        <fill>
          <patternFill patternType="none">
            <bgColor indexed="65"/>
          </patternFill>
        </fill>
      </dxf>
    </rfmt>
    <rfmt sheetId="1" sqref="G429" start="0" length="0">
      <dxf>
        <fill>
          <patternFill patternType="none">
            <bgColor indexed="65"/>
          </patternFill>
        </fill>
      </dxf>
    </rfmt>
    <rfmt sheetId="1" sqref="G430" start="0" length="0">
      <dxf>
        <fill>
          <patternFill patternType="none">
            <bgColor indexed="65"/>
          </patternFill>
        </fill>
      </dxf>
    </rfmt>
    <rfmt sheetId="1" sqref="G431" start="0" length="0">
      <dxf>
        <fill>
          <patternFill patternType="none">
            <bgColor indexed="65"/>
          </patternFill>
        </fill>
      </dxf>
    </rfmt>
    <rfmt sheetId="1" sqref="G432" start="0" length="0">
      <dxf>
        <fill>
          <patternFill patternType="none">
            <bgColor indexed="65"/>
          </patternFill>
        </fill>
      </dxf>
    </rfmt>
    <rfmt sheetId="1" sqref="G433" start="0" length="0">
      <dxf>
        <fill>
          <patternFill patternType="none">
            <bgColor indexed="65"/>
          </patternFill>
        </fill>
      </dxf>
    </rfmt>
    <rfmt sheetId="1" sqref="G434" start="0" length="0">
      <dxf>
        <fill>
          <patternFill patternType="none">
            <bgColor indexed="65"/>
          </patternFill>
        </fill>
      </dxf>
    </rfmt>
    <rfmt sheetId="1" sqref="G435" start="0" length="0">
      <dxf>
        <fill>
          <patternFill patternType="none">
            <bgColor indexed="65"/>
          </patternFill>
        </fill>
      </dxf>
    </rfmt>
    <rfmt sheetId="1" sqref="G436" start="0" length="0">
      <dxf>
        <fill>
          <patternFill patternType="none">
            <bgColor indexed="65"/>
          </patternFill>
        </fill>
      </dxf>
    </rfmt>
    <rfmt sheetId="1" sqref="G437" start="0" length="0">
      <dxf>
        <fill>
          <patternFill patternType="none">
            <bgColor indexed="65"/>
          </patternFill>
        </fill>
      </dxf>
    </rfmt>
    <rfmt sheetId="1" sqref="G438" start="0" length="0">
      <dxf>
        <fill>
          <patternFill patternType="none">
            <bgColor indexed="65"/>
          </patternFill>
        </fill>
      </dxf>
    </rfmt>
    <rfmt sheetId="1" sqref="G439" start="0" length="0">
      <dxf>
        <fill>
          <patternFill patternType="none">
            <bgColor indexed="65"/>
          </patternFill>
        </fill>
      </dxf>
    </rfmt>
    <rfmt sheetId="1" sqref="G440" start="0" length="0">
      <dxf>
        <fill>
          <patternFill patternType="none">
            <bgColor indexed="65"/>
          </patternFill>
        </fill>
      </dxf>
    </rfmt>
    <rfmt sheetId="1" sqref="G441" start="0" length="0">
      <dxf>
        <fill>
          <patternFill patternType="none">
            <bgColor indexed="65"/>
          </patternFill>
        </fill>
      </dxf>
    </rfmt>
    <rfmt sheetId="1" sqref="G442" start="0" length="0">
      <dxf>
        <fill>
          <patternFill patternType="none">
            <bgColor indexed="65"/>
          </patternFill>
        </fill>
      </dxf>
    </rfmt>
    <rfmt sheetId="1" sqref="G443" start="0" length="0">
      <dxf>
        <fill>
          <patternFill patternType="none">
            <bgColor indexed="65"/>
          </patternFill>
        </fill>
      </dxf>
    </rfmt>
    <rfmt sheetId="1" sqref="G444" start="0" length="0">
      <dxf>
        <fill>
          <patternFill patternType="none">
            <bgColor indexed="65"/>
          </patternFill>
        </fill>
      </dxf>
    </rfmt>
    <rfmt sheetId="1" sqref="G445" start="0" length="0">
      <dxf>
        <fill>
          <patternFill patternType="none">
            <bgColor indexed="65"/>
          </patternFill>
        </fill>
      </dxf>
    </rfmt>
    <rfmt sheetId="1" sqref="G446" start="0" length="0">
      <dxf>
        <fill>
          <patternFill patternType="none">
            <bgColor indexed="65"/>
          </patternFill>
        </fill>
      </dxf>
    </rfmt>
    <rfmt sheetId="1" sqref="G447" start="0" length="0">
      <dxf>
        <fill>
          <patternFill patternType="none">
            <bgColor indexed="65"/>
          </patternFill>
        </fill>
      </dxf>
    </rfmt>
    <rfmt sheetId="1" sqref="G448" start="0" length="0">
      <dxf>
        <fill>
          <patternFill patternType="none">
            <bgColor indexed="65"/>
          </patternFill>
        </fill>
      </dxf>
    </rfmt>
    <rfmt sheetId="1" sqref="G449" start="0" length="0">
      <dxf>
        <fill>
          <patternFill patternType="none">
            <bgColor indexed="65"/>
          </patternFill>
        </fill>
      </dxf>
    </rfmt>
    <rfmt sheetId="1" sqref="G450" start="0" length="0">
      <dxf>
        <fill>
          <patternFill patternType="none">
            <bgColor indexed="65"/>
          </patternFill>
        </fill>
      </dxf>
    </rfmt>
    <rfmt sheetId="1" sqref="G451" start="0" length="0">
      <dxf>
        <fill>
          <patternFill patternType="none">
            <bgColor indexed="65"/>
          </patternFill>
        </fill>
      </dxf>
    </rfmt>
    <rfmt sheetId="1" sqref="G452" start="0" length="0">
      <dxf>
        <fill>
          <patternFill patternType="none">
            <bgColor indexed="65"/>
          </patternFill>
        </fill>
      </dxf>
    </rfmt>
    <rfmt sheetId="1" sqref="G453" start="0" length="0">
      <dxf>
        <fill>
          <patternFill patternType="none">
            <bgColor indexed="65"/>
          </patternFill>
        </fill>
      </dxf>
    </rfmt>
    <rfmt sheetId="1" sqref="G454" start="0" length="0">
      <dxf>
        <fill>
          <patternFill patternType="none">
            <bgColor indexed="65"/>
          </patternFill>
        </fill>
      </dxf>
    </rfmt>
    <rfmt sheetId="1" sqref="G455" start="0" length="0">
      <dxf>
        <fill>
          <patternFill patternType="none">
            <bgColor indexed="65"/>
          </patternFill>
        </fill>
      </dxf>
    </rfmt>
    <rfmt sheetId="1" sqref="G456" start="0" length="0">
      <dxf>
        <fill>
          <patternFill patternType="none">
            <bgColor indexed="65"/>
          </patternFill>
        </fill>
      </dxf>
    </rfmt>
    <rfmt sheetId="1" sqref="G457" start="0" length="0">
      <dxf>
        <fill>
          <patternFill patternType="none">
            <bgColor indexed="65"/>
          </patternFill>
        </fill>
      </dxf>
    </rfmt>
    <rfmt sheetId="1" sqref="G458" start="0" length="0">
      <dxf>
        <fill>
          <patternFill patternType="none">
            <bgColor indexed="65"/>
          </patternFill>
        </fill>
      </dxf>
    </rfmt>
    <rfmt sheetId="1" sqref="G459" start="0" length="0">
      <dxf>
        <fill>
          <patternFill patternType="none">
            <bgColor indexed="65"/>
          </patternFill>
        </fill>
      </dxf>
    </rfmt>
    <rfmt sheetId="1" sqref="G460" start="0" length="0">
      <dxf>
        <fill>
          <patternFill patternType="none">
            <bgColor indexed="65"/>
          </patternFill>
        </fill>
      </dxf>
    </rfmt>
    <rfmt sheetId="1" sqref="G461" start="0" length="0">
      <dxf>
        <fill>
          <patternFill patternType="none">
            <bgColor indexed="65"/>
          </patternFill>
        </fill>
      </dxf>
    </rfmt>
    <rfmt sheetId="1" sqref="G462" start="0" length="0">
      <dxf>
        <fill>
          <patternFill patternType="none">
            <bgColor indexed="65"/>
          </patternFill>
        </fill>
      </dxf>
    </rfmt>
    <rfmt sheetId="1" sqref="G463" start="0" length="0">
      <dxf>
        <fill>
          <patternFill patternType="none">
            <bgColor indexed="65"/>
          </patternFill>
        </fill>
      </dxf>
    </rfmt>
    <rfmt sheetId="1" sqref="G464" start="0" length="0">
      <dxf>
        <fill>
          <patternFill patternType="none">
            <bgColor indexed="65"/>
          </patternFill>
        </fill>
      </dxf>
    </rfmt>
    <rfmt sheetId="1" sqref="G465" start="0" length="0">
      <dxf>
        <fill>
          <patternFill patternType="none">
            <bgColor indexed="65"/>
          </patternFill>
        </fill>
      </dxf>
    </rfmt>
    <rfmt sheetId="1" sqref="G466" start="0" length="0">
      <dxf>
        <fill>
          <patternFill patternType="none">
            <bgColor indexed="65"/>
          </patternFill>
        </fill>
      </dxf>
    </rfmt>
    <rfmt sheetId="1" sqref="G467" start="0" length="0">
      <dxf>
        <fill>
          <patternFill patternType="none">
            <bgColor indexed="65"/>
          </patternFill>
        </fill>
      </dxf>
    </rfmt>
    <rfmt sheetId="1" sqref="G468" start="0" length="0">
      <dxf>
        <fill>
          <patternFill patternType="none">
            <bgColor indexed="65"/>
          </patternFill>
        </fill>
      </dxf>
    </rfmt>
    <rfmt sheetId="1" sqref="G469" start="0" length="0">
      <dxf>
        <fill>
          <patternFill patternType="none">
            <bgColor indexed="65"/>
          </patternFill>
        </fill>
      </dxf>
    </rfmt>
    <rfmt sheetId="1" sqref="G470" start="0" length="0">
      <dxf>
        <fill>
          <patternFill patternType="none">
            <bgColor indexed="65"/>
          </patternFill>
        </fill>
      </dxf>
    </rfmt>
    <rfmt sheetId="1" sqref="G471" start="0" length="0">
      <dxf>
        <fill>
          <patternFill patternType="none">
            <bgColor indexed="65"/>
          </patternFill>
        </fill>
      </dxf>
    </rfmt>
    <rfmt sheetId="1" sqref="G472" start="0" length="0">
      <dxf>
        <fill>
          <patternFill patternType="none">
            <bgColor indexed="65"/>
          </patternFill>
        </fill>
      </dxf>
    </rfmt>
    <rfmt sheetId="1" sqref="G473" start="0" length="0">
      <dxf>
        <fill>
          <patternFill patternType="none">
            <bgColor indexed="65"/>
          </patternFill>
        </fill>
      </dxf>
    </rfmt>
    <rfmt sheetId="1" sqref="G474" start="0" length="0">
      <dxf>
        <fill>
          <patternFill patternType="none">
            <bgColor indexed="65"/>
          </patternFill>
        </fill>
      </dxf>
    </rfmt>
    <rfmt sheetId="1" sqref="G475" start="0" length="0">
      <dxf>
        <fill>
          <patternFill patternType="none">
            <bgColor indexed="65"/>
          </patternFill>
        </fill>
      </dxf>
    </rfmt>
    <rfmt sheetId="1" sqref="G476" start="0" length="0">
      <dxf>
        <fill>
          <patternFill patternType="none">
            <bgColor indexed="65"/>
          </patternFill>
        </fill>
      </dxf>
    </rfmt>
    <rfmt sheetId="1" sqref="G477" start="0" length="0">
      <dxf>
        <fill>
          <patternFill patternType="none">
            <bgColor indexed="65"/>
          </patternFill>
        </fill>
      </dxf>
    </rfmt>
    <rfmt sheetId="1" sqref="G478" start="0" length="0">
      <dxf>
        <fill>
          <patternFill patternType="none">
            <bgColor indexed="65"/>
          </patternFill>
        </fill>
      </dxf>
    </rfmt>
    <rfmt sheetId="1" sqref="G479" start="0" length="0">
      <dxf>
        <fill>
          <patternFill patternType="none">
            <bgColor indexed="65"/>
          </patternFill>
        </fill>
      </dxf>
    </rfmt>
    <rfmt sheetId="1" sqref="G480" start="0" length="0">
      <dxf>
        <fill>
          <patternFill patternType="none">
            <bgColor indexed="65"/>
          </patternFill>
        </fill>
      </dxf>
    </rfmt>
    <rfmt sheetId="1" sqref="G481" start="0" length="0">
      <dxf>
        <fill>
          <patternFill patternType="none">
            <bgColor indexed="65"/>
          </patternFill>
        </fill>
      </dxf>
    </rfmt>
    <rfmt sheetId="1" sqref="G482" start="0" length="0">
      <dxf>
        <fill>
          <patternFill patternType="none">
            <bgColor indexed="65"/>
          </patternFill>
        </fill>
      </dxf>
    </rfmt>
    <rfmt sheetId="1" sqref="G483" start="0" length="0">
      <dxf>
        <fill>
          <patternFill patternType="none">
            <bgColor indexed="65"/>
          </patternFill>
        </fill>
      </dxf>
    </rfmt>
    <rfmt sheetId="1" sqref="G484" start="0" length="0">
      <dxf>
        <fill>
          <patternFill patternType="none">
            <bgColor indexed="65"/>
          </patternFill>
        </fill>
      </dxf>
    </rfmt>
    <rfmt sheetId="1" sqref="G485" start="0" length="0">
      <dxf>
        <fill>
          <patternFill patternType="none">
            <bgColor indexed="65"/>
          </patternFill>
        </fill>
      </dxf>
    </rfmt>
    <rfmt sheetId="1" sqref="G486" start="0" length="0">
      <dxf>
        <fill>
          <patternFill patternType="none">
            <bgColor indexed="65"/>
          </patternFill>
        </fill>
      </dxf>
    </rfmt>
    <rfmt sheetId="1" sqref="G487" start="0" length="0">
      <dxf>
        <fill>
          <patternFill patternType="none">
            <bgColor indexed="65"/>
          </patternFill>
        </fill>
      </dxf>
    </rfmt>
    <rfmt sheetId="1" sqref="G488" start="0" length="0">
      <dxf>
        <fill>
          <patternFill patternType="none">
            <bgColor indexed="65"/>
          </patternFill>
        </fill>
      </dxf>
    </rfmt>
    <rfmt sheetId="1" sqref="G489" start="0" length="0">
      <dxf>
        <fill>
          <patternFill patternType="none">
            <bgColor indexed="65"/>
          </patternFill>
        </fill>
      </dxf>
    </rfmt>
    <rfmt sheetId="1" sqref="G490" start="0" length="0">
      <dxf>
        <fill>
          <patternFill patternType="none">
            <bgColor indexed="65"/>
          </patternFill>
        </fill>
      </dxf>
    </rfmt>
    <rfmt sheetId="1" sqref="G491" start="0" length="0">
      <dxf>
        <fill>
          <patternFill patternType="none">
            <bgColor indexed="65"/>
          </patternFill>
        </fill>
      </dxf>
    </rfmt>
    <rfmt sheetId="1" sqref="G492" start="0" length="0">
      <dxf>
        <fill>
          <patternFill patternType="none">
            <bgColor indexed="65"/>
          </patternFill>
        </fill>
      </dxf>
    </rfmt>
    <rfmt sheetId="1" sqref="G493" start="0" length="0">
      <dxf>
        <fill>
          <patternFill patternType="none">
            <bgColor indexed="65"/>
          </patternFill>
        </fill>
      </dxf>
    </rfmt>
    <rfmt sheetId="1" sqref="G494" start="0" length="0">
      <dxf>
        <fill>
          <patternFill patternType="none">
            <bgColor indexed="65"/>
          </patternFill>
        </fill>
      </dxf>
    </rfmt>
    <rfmt sheetId="1" sqref="G495" start="0" length="0">
      <dxf>
        <fill>
          <patternFill patternType="none">
            <bgColor indexed="65"/>
          </patternFill>
        </fill>
      </dxf>
    </rfmt>
    <rfmt sheetId="1" sqref="G496" start="0" length="0">
      <dxf>
        <fill>
          <patternFill patternType="none">
            <bgColor indexed="65"/>
          </patternFill>
        </fill>
      </dxf>
    </rfmt>
    <rfmt sheetId="1" sqref="G497" start="0" length="0">
      <dxf>
        <fill>
          <patternFill patternType="none">
            <bgColor indexed="65"/>
          </patternFill>
        </fill>
      </dxf>
    </rfmt>
    <rfmt sheetId="1" sqref="G498" start="0" length="0">
      <dxf>
        <fill>
          <patternFill patternType="none">
            <bgColor indexed="65"/>
          </patternFill>
        </fill>
      </dxf>
    </rfmt>
    <rfmt sheetId="1" sqref="G499" start="0" length="0">
      <dxf>
        <fill>
          <patternFill patternType="none">
            <bgColor indexed="65"/>
          </patternFill>
        </fill>
      </dxf>
    </rfmt>
    <rfmt sheetId="1" sqref="G500" start="0" length="0">
      <dxf>
        <fill>
          <patternFill patternType="none">
            <bgColor indexed="65"/>
          </patternFill>
        </fill>
      </dxf>
    </rfmt>
    <rfmt sheetId="1" sqref="G501" start="0" length="0">
      <dxf>
        <fill>
          <patternFill patternType="none">
            <bgColor indexed="65"/>
          </patternFill>
        </fill>
      </dxf>
    </rfmt>
    <rfmt sheetId="1" sqref="G502" start="0" length="0">
      <dxf>
        <fill>
          <patternFill patternType="none">
            <bgColor indexed="65"/>
          </patternFill>
        </fill>
      </dxf>
    </rfmt>
    <rfmt sheetId="1" sqref="G503" start="0" length="0">
      <dxf>
        <fill>
          <patternFill patternType="none">
            <bgColor indexed="65"/>
          </patternFill>
        </fill>
      </dxf>
    </rfmt>
    <rfmt sheetId="1" sqref="G504" start="0" length="0">
      <dxf>
        <fill>
          <patternFill patternType="none">
            <bgColor indexed="65"/>
          </patternFill>
        </fill>
      </dxf>
    </rfmt>
    <rfmt sheetId="1" sqref="G505" start="0" length="0">
      <dxf>
        <fill>
          <patternFill patternType="none">
            <bgColor indexed="65"/>
          </patternFill>
        </fill>
      </dxf>
    </rfmt>
    <rfmt sheetId="1" sqref="G506" start="0" length="0">
      <dxf>
        <fill>
          <patternFill patternType="none">
            <bgColor indexed="65"/>
          </patternFill>
        </fill>
      </dxf>
    </rfmt>
    <rfmt sheetId="1" sqref="G507" start="0" length="0">
      <dxf>
        <fill>
          <patternFill patternType="none">
            <bgColor indexed="65"/>
          </patternFill>
        </fill>
      </dxf>
    </rfmt>
    <rfmt sheetId="1" sqref="G508" start="0" length="0">
      <dxf>
        <fill>
          <patternFill patternType="none">
            <bgColor indexed="65"/>
          </patternFill>
        </fill>
      </dxf>
    </rfmt>
    <rfmt sheetId="1" sqref="G509" start="0" length="0">
      <dxf>
        <fill>
          <patternFill patternType="none">
            <bgColor indexed="65"/>
          </patternFill>
        </fill>
      </dxf>
    </rfmt>
    <rfmt sheetId="1" sqref="G510" start="0" length="0">
      <dxf>
        <fill>
          <patternFill patternType="none">
            <bgColor indexed="65"/>
          </patternFill>
        </fill>
      </dxf>
    </rfmt>
    <rfmt sheetId="1" sqref="G511" start="0" length="0">
      <dxf>
        <fill>
          <patternFill patternType="none">
            <bgColor indexed="65"/>
          </patternFill>
        </fill>
      </dxf>
    </rfmt>
    <rfmt sheetId="1" sqref="G512" start="0" length="0">
      <dxf>
        <fill>
          <patternFill patternType="none">
            <bgColor indexed="65"/>
          </patternFill>
        </fill>
      </dxf>
    </rfmt>
    <rfmt sheetId="1" sqref="G513" start="0" length="0">
      <dxf>
        <fill>
          <patternFill patternType="none">
            <bgColor indexed="65"/>
          </patternFill>
        </fill>
      </dxf>
    </rfmt>
    <rfmt sheetId="1" sqref="G514" start="0" length="0">
      <dxf>
        <fill>
          <patternFill patternType="none">
            <bgColor indexed="65"/>
          </patternFill>
        </fill>
      </dxf>
    </rfmt>
    <rfmt sheetId="1" sqref="G515" start="0" length="0">
      <dxf>
        <fill>
          <patternFill patternType="none">
            <bgColor indexed="65"/>
          </patternFill>
        </fill>
      </dxf>
    </rfmt>
    <rfmt sheetId="1" sqref="G516" start="0" length="0">
      <dxf>
        <fill>
          <patternFill patternType="none">
            <bgColor indexed="65"/>
          </patternFill>
        </fill>
      </dxf>
    </rfmt>
    <rfmt sheetId="1" sqref="G517" start="0" length="0">
      <dxf>
        <fill>
          <patternFill patternType="none">
            <bgColor indexed="65"/>
          </patternFill>
        </fill>
      </dxf>
    </rfmt>
    <rfmt sheetId="1" sqref="G518" start="0" length="0">
      <dxf>
        <fill>
          <patternFill patternType="none">
            <bgColor indexed="65"/>
          </patternFill>
        </fill>
      </dxf>
    </rfmt>
    <rfmt sheetId="1" sqref="G519" start="0" length="0">
      <dxf>
        <fill>
          <patternFill patternType="none">
            <bgColor indexed="65"/>
          </patternFill>
        </fill>
      </dxf>
    </rfmt>
    <rfmt sheetId="1" sqref="G520" start="0" length="0">
      <dxf>
        <fill>
          <patternFill patternType="none">
            <bgColor indexed="65"/>
          </patternFill>
        </fill>
      </dxf>
    </rfmt>
    <rfmt sheetId="1" sqref="G521" start="0" length="0">
      <dxf>
        <fill>
          <patternFill patternType="none">
            <bgColor indexed="65"/>
          </patternFill>
        </fill>
      </dxf>
    </rfmt>
    <rfmt sheetId="1" sqref="G522" start="0" length="0">
      <dxf>
        <fill>
          <patternFill patternType="none">
            <bgColor indexed="65"/>
          </patternFill>
        </fill>
      </dxf>
    </rfmt>
    <rfmt sheetId="1" sqref="G523" start="0" length="0">
      <dxf>
        <fill>
          <patternFill patternType="none">
            <bgColor indexed="65"/>
          </patternFill>
        </fill>
      </dxf>
    </rfmt>
    <rfmt sheetId="1" sqref="G524" start="0" length="0">
      <dxf>
        <fill>
          <patternFill patternType="none">
            <bgColor indexed="65"/>
          </patternFill>
        </fill>
      </dxf>
    </rfmt>
    <rfmt sheetId="1" sqref="G525" start="0" length="0">
      <dxf>
        <fill>
          <patternFill patternType="none">
            <bgColor indexed="65"/>
          </patternFill>
        </fill>
      </dxf>
    </rfmt>
    <rfmt sheetId="1" sqref="G526" start="0" length="0">
      <dxf>
        <fill>
          <patternFill patternType="none">
            <bgColor indexed="65"/>
          </patternFill>
        </fill>
      </dxf>
    </rfmt>
    <rfmt sheetId="1" sqref="G527" start="0" length="0">
      <dxf>
        <fill>
          <patternFill patternType="none">
            <bgColor indexed="65"/>
          </patternFill>
        </fill>
      </dxf>
    </rfmt>
    <rfmt sheetId="1" sqref="G528" start="0" length="0">
      <dxf>
        <fill>
          <patternFill patternType="none">
            <bgColor indexed="65"/>
          </patternFill>
        </fill>
      </dxf>
    </rfmt>
    <rfmt sheetId="1" sqref="G529" start="0" length="0">
      <dxf>
        <fill>
          <patternFill patternType="none">
            <bgColor indexed="65"/>
          </patternFill>
        </fill>
      </dxf>
    </rfmt>
    <rfmt sheetId="1" sqref="G530" start="0" length="0">
      <dxf>
        <fill>
          <patternFill patternType="none">
            <bgColor indexed="65"/>
          </patternFill>
        </fill>
      </dxf>
    </rfmt>
    <rfmt sheetId="1" sqref="G531" start="0" length="0">
      <dxf>
        <fill>
          <patternFill patternType="none">
            <bgColor indexed="65"/>
          </patternFill>
        </fill>
      </dxf>
    </rfmt>
    <rfmt sheetId="1" sqref="G532" start="0" length="0">
      <dxf>
        <fill>
          <patternFill patternType="none">
            <bgColor indexed="65"/>
          </patternFill>
        </fill>
      </dxf>
    </rfmt>
    <rfmt sheetId="1" sqref="G533" start="0" length="0">
      <dxf>
        <fill>
          <patternFill patternType="none">
            <bgColor indexed="65"/>
          </patternFill>
        </fill>
      </dxf>
    </rfmt>
    <rfmt sheetId="1" sqref="G534" start="0" length="0">
      <dxf>
        <fill>
          <patternFill patternType="none">
            <bgColor indexed="65"/>
          </patternFill>
        </fill>
      </dxf>
    </rfmt>
    <rfmt sheetId="1" sqref="G535" start="0" length="0">
      <dxf>
        <fill>
          <patternFill patternType="none">
            <bgColor indexed="65"/>
          </patternFill>
        </fill>
      </dxf>
    </rfmt>
    <rfmt sheetId="1" sqref="G536" start="0" length="0">
      <dxf>
        <fill>
          <patternFill patternType="none">
            <bgColor indexed="65"/>
          </patternFill>
        </fill>
      </dxf>
    </rfmt>
    <rfmt sheetId="1" sqref="G537" start="0" length="0">
      <dxf>
        <fill>
          <patternFill patternType="none">
            <bgColor indexed="65"/>
          </patternFill>
        </fill>
      </dxf>
    </rfmt>
    <rfmt sheetId="1" sqref="G538" start="0" length="0">
      <dxf>
        <fill>
          <patternFill patternType="none">
            <bgColor indexed="65"/>
          </patternFill>
        </fill>
      </dxf>
    </rfmt>
    <rfmt sheetId="1" sqref="G539" start="0" length="0">
      <dxf>
        <fill>
          <patternFill patternType="none">
            <bgColor indexed="65"/>
          </patternFill>
        </fill>
      </dxf>
    </rfmt>
    <rfmt sheetId="1" sqref="G540" start="0" length="0">
      <dxf>
        <fill>
          <patternFill patternType="none">
            <bgColor indexed="65"/>
          </patternFill>
        </fill>
      </dxf>
    </rfmt>
    <rfmt sheetId="1" sqref="G541" start="0" length="0">
      <dxf>
        <fill>
          <patternFill patternType="none">
            <bgColor indexed="65"/>
          </patternFill>
        </fill>
      </dxf>
    </rfmt>
    <rfmt sheetId="1" sqref="G542" start="0" length="0">
      <dxf>
        <fill>
          <patternFill patternType="none">
            <bgColor indexed="65"/>
          </patternFill>
        </fill>
      </dxf>
    </rfmt>
    <rfmt sheetId="1" sqref="G543" start="0" length="0">
      <dxf>
        <fill>
          <patternFill patternType="none">
            <bgColor indexed="65"/>
          </patternFill>
        </fill>
      </dxf>
    </rfmt>
    <rfmt sheetId="1" sqref="G544" start="0" length="0">
      <dxf>
        <fill>
          <patternFill patternType="none">
            <bgColor indexed="65"/>
          </patternFill>
        </fill>
      </dxf>
    </rfmt>
    <rfmt sheetId="1" sqref="G545" start="0" length="0">
      <dxf>
        <fill>
          <patternFill patternType="none">
            <bgColor indexed="65"/>
          </patternFill>
        </fill>
      </dxf>
    </rfmt>
    <rfmt sheetId="1" sqref="G546" start="0" length="0">
      <dxf>
        <fill>
          <patternFill patternType="none">
            <bgColor indexed="65"/>
          </patternFill>
        </fill>
      </dxf>
    </rfmt>
    <rfmt sheetId="1" sqref="G547" start="0" length="0">
      <dxf>
        <fill>
          <patternFill patternType="none">
            <bgColor indexed="65"/>
          </patternFill>
        </fill>
      </dxf>
    </rfmt>
    <rfmt sheetId="1" sqref="G548" start="0" length="0">
      <dxf>
        <fill>
          <patternFill patternType="none">
            <bgColor indexed="65"/>
          </patternFill>
        </fill>
      </dxf>
    </rfmt>
    <rfmt sheetId="1" sqref="G549" start="0" length="0">
      <dxf>
        <fill>
          <patternFill patternType="none">
            <bgColor indexed="65"/>
          </patternFill>
        </fill>
      </dxf>
    </rfmt>
    <rfmt sheetId="1" sqref="G550" start="0" length="0">
      <dxf>
        <fill>
          <patternFill patternType="none">
            <bgColor indexed="65"/>
          </patternFill>
        </fill>
      </dxf>
    </rfmt>
    <rfmt sheetId="1" sqref="G551" start="0" length="0">
      <dxf>
        <fill>
          <patternFill patternType="none">
            <bgColor indexed="65"/>
          </patternFill>
        </fill>
      </dxf>
    </rfmt>
    <rfmt sheetId="1" sqref="G552" start="0" length="0">
      <dxf>
        <fill>
          <patternFill patternType="none">
            <bgColor indexed="65"/>
          </patternFill>
        </fill>
      </dxf>
    </rfmt>
    <rfmt sheetId="1" sqref="G553" start="0" length="0">
      <dxf>
        <fill>
          <patternFill patternType="none">
            <bgColor indexed="65"/>
          </patternFill>
        </fill>
      </dxf>
    </rfmt>
  </rrc>
</revisions>
</file>

<file path=xl/revisions/revisionLog1181.xml><?xml version="1.0" encoding="utf-8"?>
<revisions xmlns="http://schemas.openxmlformats.org/spreadsheetml/2006/main" xmlns:r="http://schemas.openxmlformats.org/officeDocument/2006/relationships">
  <rcc rId="2707" sId="1">
    <oc r="F180">
      <f>SUM(D180/C180*100)</f>
    </oc>
    <nc r="F180" t="inlineStr">
      <is>
        <t>в 4,1 р.б.</t>
      </is>
    </nc>
  </rcc>
  <rcc rId="2708" sId="1">
    <oc r="F184">
      <f>SUM(D184/C184*100)</f>
    </oc>
    <nc r="F184" t="inlineStr">
      <is>
        <t>в 1,6 р.б.</t>
      </is>
    </nc>
  </rcc>
  <rcc rId="2709" sId="1">
    <oc r="F273">
      <f>SUM(D273/C273*100)</f>
    </oc>
    <nc r="F273" t="inlineStr">
      <is>
        <t>в 1,8 р.б.</t>
      </is>
    </nc>
  </rcc>
  <rcc rId="2710" sId="1">
    <oc r="F295">
      <f>SUM(D295/C295*100)</f>
    </oc>
    <nc r="F295" t="inlineStr">
      <is>
        <t>в 1,5 р.б</t>
      </is>
    </nc>
  </rcc>
</revisions>
</file>

<file path=xl/revisions/revisionLog11811.xml><?xml version="1.0" encoding="utf-8"?>
<revisions xmlns="http://schemas.openxmlformats.org/spreadsheetml/2006/main" xmlns:r="http://schemas.openxmlformats.org/officeDocument/2006/relationships"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182.xml><?xml version="1.0" encoding="utf-8"?>
<revisions xmlns="http://schemas.openxmlformats.org/spreadsheetml/2006/main" xmlns:r="http://schemas.openxmlformats.org/officeDocument/2006/relationships">
  <rcc rId="2671" sId="1" numFmtId="4">
    <oc r="D271">
      <v>39826.699999999997</v>
    </oc>
    <nc r="D271">
      <v>39826.635999999999</v>
    </nc>
  </rcc>
  <rcc rId="2672" sId="1" numFmtId="4">
    <oc r="D270">
      <v>39826.699999999997</v>
    </oc>
    <nc r="D270">
      <v>39826.635999999999</v>
    </nc>
  </rcc>
  <rcc rId="2673" sId="1" numFmtId="4">
    <oc r="D266">
      <v>199.08500000000001</v>
    </oc>
    <nc r="D266">
      <v>199.084</v>
    </nc>
  </rcc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821.xml><?xml version="1.0" encoding="utf-8"?>
<revisions xmlns="http://schemas.openxmlformats.org/spreadsheetml/2006/main" xmlns:r="http://schemas.openxmlformats.org/officeDocument/2006/relationships">
  <rfmt sheetId="1" sqref="D296:G297">
    <dxf>
      <fill>
        <patternFill patternType="none">
          <bgColor auto="1"/>
        </patternFill>
      </fill>
    </dxf>
  </rfmt>
  <rcc rId="2417" sId="1" numFmtId="4">
    <oc r="D296">
      <v>77124.600000000006</v>
    </oc>
    <nc r="D296">
      <v>102832.7</v>
    </nc>
  </rcc>
  <rcc rId="2418" sId="1" numFmtId="4">
    <oc r="D297">
      <v>55000</v>
    </oc>
    <nc r="D297">
      <v>55342.517</v>
    </nc>
  </rcc>
  <rcc rId="2419" sId="1" numFmtId="4">
    <nc r="H297">
      <v>4094</v>
    </nc>
  </rcc>
  <rcc rId="2420" sId="1">
    <nc r="I297">
      <f>SUM(H297-G297)</f>
    </nc>
  </rcc>
  <rcc rId="2421" sId="1">
    <nc r="J297">
      <f>SUM(H297/G297*100)</f>
    </nc>
  </rcc>
  <rcv guid="{CFD58EC5-F475-4F0C-8822-861C497EA100}" action="delete"/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c rId="2425" sId="1" odxf="1" dxf="1">
    <nc r="B136" t="inlineStr">
      <is>
        <t>Забезпечення діяльності інклюзивно-ресурсних центрів</t>
      </is>
    </nc>
    <odxf>
      <font>
        <sz val="14"/>
        <name val="Times New Roman"/>
        <scheme val="none"/>
      </font>
      <fill>
        <patternFill patternType="none">
          <bgColor indexed="65"/>
        </patternFill>
      </fill>
      <alignment horizontal="general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4"/>
        <color rgb="FF000000"/>
        <name val="Times New Roman"/>
        <scheme val="none"/>
      </font>
      <fill>
        <patternFill patternType="solid">
          <bgColor rgb="FFFFFFFF"/>
        </patternFill>
      </fill>
      <alignment horizontal="left" vertical="center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1" sqref="B136" start="0" length="2147483647">
    <dxf>
      <font>
        <sz val="14"/>
      </font>
    </dxf>
  </rfmt>
  <rcv guid="{CFD58EC5-F475-4F0C-8822-861C497EA100}" action="delete"/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FilterData" hidden="1" oldHidden="1">
    <formula>общее!$A$6:$J$554</formula>
    <oldFormula>общее!$A$6:$J$554</oldFormula>
  </rdn>
  <rcv guid="{CFD58EC5-F475-4F0C-8822-861C497EA100}" action="add"/>
</revisions>
</file>

<file path=xl/revisions/revisionLog11911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FilterData" hidden="1" oldHidden="1">
    <formula>общее!$A$6:$J$554</formula>
    <oldFormula>общее!$A$6:$J$554</oldFormula>
  </rdn>
  <rcv guid="{CFD58EC5-F475-4F0C-8822-861C497EA100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c rId="2374" sId="1" numFmtId="4">
    <oc r="C158">
      <v>116.965</v>
    </oc>
    <nc r="C158">
      <v>116.96599999999999</v>
    </nc>
  </rcc>
  <rcc rId="2375" sId="1" numFmtId="4">
    <oc r="C159">
      <v>985.51800000000003</v>
    </oc>
    <nc r="C159">
      <v>985.51700000000005</v>
    </nc>
  </rcc>
  <rfmt sheetId="1" sqref="J160" start="0" length="0">
    <dxf>
      <numFmt numFmtId="165" formatCode="0.0"/>
      <alignment wrapText="0" readingOrder="0"/>
    </dxf>
  </rfmt>
  <rcc rId="2376" sId="1">
    <oc r="J160">
      <f>SUM(H160/G160*100)</f>
    </oc>
    <nc r="J160" t="inlineStr">
      <is>
        <t xml:space="preserve"> в 7,7 р.б.</t>
      </is>
    </nc>
  </rcc>
  <rcc rId="2377" sId="1" odxf="1" dxf="1">
    <oc r="J161">
      <f>SUM(H161/G161*100)</f>
    </oc>
    <nc r="J161" t="inlineStr">
      <is>
        <t xml:space="preserve"> в 7,7 р.б.</t>
      </is>
    </nc>
    <odxf>
      <numFmt numFmtId="168" formatCode="#,##0.0"/>
      <alignment wrapText="1" readingOrder="0"/>
    </odxf>
    <ndxf>
      <numFmt numFmtId="165" formatCode="0.0"/>
      <alignment wrapText="0" readingOrder="0"/>
    </ndxf>
  </rcc>
  <rcv guid="{D0621073-25BE-47D7-AC33-51146458D41C}" action="delete"/>
  <rdn rId="0" localSheetId="1" customView="1" name="Z_D0621073_25BE_47D7_AC33_51146458D41C_.wvu.Rows" hidden="1" oldHidden="1">
    <formula>общее!$205:$207</formula>
    <oldFormula>общее!$205:$207</oldFormula>
  </rdn>
  <rdn rId="0" localSheetId="1" customView="1" name="Z_D0621073_25BE_47D7_AC33_51146458D41C_.wvu.FilterData" hidden="1" oldHidden="1">
    <formula>общее!$A$6:$J$554</formula>
    <oldFormula>общее!$A$6:$J$319</oldFormula>
  </rdn>
  <rcv guid="{D0621073-25BE-47D7-AC33-51146458D41C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2437" sId="1" numFmtId="4">
    <oc r="D274">
      <v>9988.5779999999995</v>
    </oc>
    <nc r="D274">
      <v>15569.699000000001</v>
    </nc>
  </rcc>
  <rcc rId="2438" sId="1" numFmtId="4">
    <oc r="H274">
      <v>33675.571000000004</v>
    </oc>
    <nc r="H274">
      <v>44322.366999999998</v>
    </nc>
  </rcc>
  <rcc rId="2439" sId="1" numFmtId="4">
    <nc r="H275">
      <v>0</v>
    </nc>
  </rcc>
  <rcc rId="2440" sId="1" numFmtId="4">
    <oc r="H276">
      <v>101109.099</v>
    </oc>
    <nc r="H276">
      <v>135756.79699999999</v>
    </nc>
  </rcc>
  <rcc rId="2441" sId="1" numFmtId="4">
    <oc r="H278">
      <v>156.1</v>
    </oc>
    <nc r="H278">
      <v>3000</v>
    </nc>
  </rcc>
  <rcc rId="2442" sId="1" numFmtId="4">
    <oc r="D279">
      <v>9998.2990000000009</v>
    </oc>
    <nc r="D279">
      <v>18845.297999999999</v>
    </nc>
  </rcc>
  <rcc rId="2443" sId="1" numFmtId="4">
    <oc r="H279">
      <v>156.1</v>
    </oc>
    <nc r="H279">
      <v>1400.4939999999999</v>
    </nc>
  </rcc>
  <rfmt sheetId="1" sqref="D272:D280">
    <dxf>
      <fill>
        <patternFill>
          <bgColor theme="0"/>
        </patternFill>
      </fill>
    </dxf>
  </rfmt>
  <rfmt sheetId="1" sqref="H272:H279">
    <dxf>
      <fill>
        <patternFill>
          <bgColor theme="0"/>
        </patternFill>
      </fill>
    </dxf>
  </rfmt>
  <rcc rId="2444" sId="1" numFmtId="4">
    <oc r="D273">
      <v>38</v>
    </oc>
    <nc r="D273">
      <v>182.499</v>
    </nc>
  </rcc>
  <rcc rId="2445" sId="1" numFmtId="4">
    <oc r="D277">
      <v>243.18</v>
    </oc>
    <nc r="D277">
      <v>316.06700000000001</v>
    </nc>
  </rcc>
  <rcv guid="{8DA01475-C6A0-4A19-B7EB-B1C704431492}" action="delete"/>
  <rdn rId="0" localSheetId="1" customView="1" name="Z_8DA01475_C6A0_4A19_B7EB_B1C704431492_.wvu.FilterData" hidden="1" oldHidden="1">
    <formula>общее!$A$6:$J$553</formula>
    <oldFormula>общее!$A$6:$J$451</oldFormula>
  </rdn>
  <rcv guid="{8DA01475-C6A0-4A19-B7EB-B1C704431492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2169" sId="1">
    <oc r="F78" t="inlineStr">
      <is>
        <t>в 9,5 р.б.</t>
      </is>
    </oc>
    <nc r="F78" t="inlineStr">
      <is>
        <t>в 9,9 р.б.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2129" sId="1" odxf="1" dxf="1">
    <oc r="J98">
      <f>J118+J138</f>
    </oc>
    <nc r="J98">
      <f>H98/G98*100</f>
    </nc>
    <odxf>
      <font>
        <b val="0"/>
        <sz val="14"/>
        <name val="Times New Roman"/>
        <scheme val="none"/>
      </font>
      <numFmt numFmtId="168" formatCode="#,##0.0"/>
      <alignment horizontal="general" readingOrder="0"/>
    </odxf>
    <ndxf>
      <font>
        <b/>
        <sz val="14"/>
        <name val="Times New Roman"/>
        <scheme val="none"/>
      </font>
      <numFmt numFmtId="165" formatCode="0.0"/>
      <alignment horizontal="right" readingOrder="0"/>
    </ndxf>
  </rcc>
  <rfmt sheetId="1" sqref="J98" start="0" length="2147483647">
    <dxf>
      <font>
        <b val="0"/>
      </font>
    </dxf>
  </rfmt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2112.xml><?xml version="1.0" encoding="utf-8"?>
<revisions xmlns="http://schemas.openxmlformats.org/spreadsheetml/2006/main" xmlns:r="http://schemas.openxmlformats.org/officeDocument/2006/relationships">
  <rfmt sheetId="1" sqref="I114" start="0" length="2147483647">
    <dxf>
      <font>
        <b val="0"/>
      </font>
    </dxf>
  </rfmt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212.xml><?xml version="1.0" encoding="utf-8"?>
<revisions xmlns="http://schemas.openxmlformats.org/spreadsheetml/2006/main" xmlns:r="http://schemas.openxmlformats.org/officeDocument/2006/relationships">
  <rfmt sheetId="1" sqref="I115" start="0" length="2147483647">
    <dxf>
      <font>
        <b val="0"/>
      </font>
    </dxf>
  </rfmt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rc rId="2775" sId="1" ref="A1:XFD1" action="insertRow">
    <undo index="0" exp="area" ref3D="1" dr="$A$6:$XFD$6" dn="Z_E147D13D_D04D_431E_888C_5A9AE670FC44_.wvu.PrintTitles" sId="1"/>
    <undo index="0" exp="area" ref3D="1" dr="$A$204:$XFD$206" dn="Z_D0621073_25BE_47D7_AC33_51146458D41C_.wvu.Rows" sId="1"/>
    <undo index="0" exp="area" ref3D="1" dr="$A$6:$XFD$6" dn="Z_CFD58EC5_F475_4F0C_8822_861C497EA100_.wvu.PrintTitles" sId="1"/>
    <undo index="0" exp="area" ref3D="1" dr="$A$6:$XFD$6" dn="Z_A600D8D5_C13F_49F2_9D2C_FC8EA32AC551_.wvu.PrintTitles" sId="1"/>
    <undo index="0" exp="area" ref3D="1" dr="$A$204:$XFD$206" dn="Z_9BFA17BE_4413_48EA_8DFA_9D7972E1D966_.wvu.Rows" sId="1"/>
    <undo index="0" exp="area" ref3D="1" dr="$A$6:$XFD$6" dn="Z_966D3932_E429_4C59_AC55_697D9EEA620A_.wvu.PrintTitles" sId="1"/>
    <undo index="0" exp="area" ref3D="1" dr="$A$6:$XFD$6" dn="Z_95A7493F_2B11_406A_BB91_458FD9DC3BAE_.wvu.PrintTitles" sId="1"/>
    <undo index="0" exp="area" ref3D="1" dr="$A$6:$XFD$6" dn="Z_8FB1E024_9866_4CAD_B900_0CCFEA27B234_.wvu.PrintTitles" sId="1"/>
    <undo index="0" exp="area" ref3D="1" dr="$A$6:$XFD$6" dn="Z_5EEB5DC5_097B_47D6_81BA_F19E1000B57E_.wvu.PrintTitles" sId="1"/>
    <undo index="0" exp="area" ref3D="1" dr="$A$6:$XFD$6" dn="Z_452C56A1_7A56_4ADE_A5CF_E260228787E3_.wvu.PrintTitles" sId="1"/>
    <undo index="0" exp="area" ref3D="1" dr="$A$6:$XFD$6" dn="Z_3B5575E9_696E_4E1F_8BBE_8483CF318052_.wvu.PrintTitles" sId="1"/>
    <undo index="0" exp="area" ref3D="1" dr="$A$6:$XFD$6" dn="Z_221AFC77_C97B_4D44_8163_7AA758A08BF9_.wvu.PrintTitles" sId="1"/>
    <undo index="0" exp="area" ref3D="1" dr="$A$86:$XFD$86" dn="Z_1BDFBE17_25BB_4BB9_B67F_4757B39B2D64_.wvu.Rows" sId="1"/>
  </rrc>
  <rrc rId="2776" sId="1" ref="A1:XFD1" action="insertRow">
    <undo index="0" exp="area" ref3D="1" dr="$A$7:$XFD$7" dn="Z_E147D13D_D04D_431E_888C_5A9AE670FC44_.wvu.PrintTitles" sId="1"/>
    <undo index="0" exp="area" ref3D="1" dr="$A$205:$XFD$207" dn="Z_D0621073_25BE_47D7_AC33_51146458D41C_.wvu.Rows" sId="1"/>
    <undo index="0" exp="area" ref3D="1" dr="$A$7:$XFD$7" dn="Z_CFD58EC5_F475_4F0C_8822_861C497EA100_.wvu.PrintTitles" sId="1"/>
    <undo index="0" exp="area" ref3D="1" dr="$A$7:$XFD$7" dn="Z_A600D8D5_C13F_49F2_9D2C_FC8EA32AC551_.wvu.PrintTitles" sId="1"/>
    <undo index="0" exp="area" ref3D="1" dr="$A$205:$XFD$207" dn="Z_9BFA17BE_4413_48EA_8DFA_9D7972E1D966_.wvu.Rows" sId="1"/>
    <undo index="0" exp="area" ref3D="1" dr="$A$7:$XFD$7" dn="Z_966D3932_E429_4C59_AC55_697D9EEA620A_.wvu.PrintTitles" sId="1"/>
    <undo index="0" exp="area" ref3D="1" dr="$A$7:$XFD$7" dn="Z_95A7493F_2B11_406A_BB91_458FD9DC3BAE_.wvu.PrintTitles" sId="1"/>
    <undo index="0" exp="area" ref3D="1" dr="$A$7:$XFD$7" dn="Z_8FB1E024_9866_4CAD_B900_0CCFEA27B234_.wvu.PrintTitles" sId="1"/>
    <undo index="0" exp="area" ref3D="1" dr="$A$7:$XFD$7" dn="Z_5EEB5DC5_097B_47D6_81BA_F19E1000B57E_.wvu.PrintTitles" sId="1"/>
    <undo index="0" exp="area" ref3D="1" dr="$A$7:$XFD$7" dn="Z_452C56A1_7A56_4ADE_A5CF_E260228787E3_.wvu.PrintTitles" sId="1"/>
    <undo index="0" exp="area" ref3D="1" dr="$A$7:$XFD$7" dn="Z_3B5575E9_696E_4E1F_8BBE_8483CF318052_.wvu.PrintTitles" sId="1"/>
    <undo index="0" exp="area" ref3D="1" dr="$A$7:$XFD$7" dn="Z_221AFC77_C97B_4D44_8163_7AA758A08BF9_.wvu.PrintTitles" sId="1"/>
    <undo index="0" exp="area" ref3D="1" dr="$A$87:$XFD$87" dn="Z_1BDFBE17_25BB_4BB9_B67F_4757B39B2D64_.wvu.Rows" sId="1"/>
  </rrc>
  <rfmt sheetId="1" sqref="A1:XFD2">
    <dxf>
      <fill>
        <patternFill patternType="none">
          <bgColor auto="1"/>
        </patternFill>
      </fill>
    </dxf>
  </rfmt>
  <rrc rId="2777" sId="1" ref="A1:XFD2" action="insertRow">
    <undo index="0" exp="area" ref3D="1" dr="$A$8:$XFD$8" dn="Z_E147D13D_D04D_431E_888C_5A9AE670FC44_.wvu.PrintTitles" sId="1"/>
    <undo index="0" exp="area" ref3D="1" dr="$A$206:$XFD$208" dn="Z_D0621073_25BE_47D7_AC33_51146458D41C_.wvu.Rows" sId="1"/>
    <undo index="0" exp="area" ref3D="1" dr="$A$8:$XFD$8" dn="Z_CFD58EC5_F475_4F0C_8822_861C497EA100_.wvu.PrintTitles" sId="1"/>
    <undo index="0" exp="area" ref3D="1" dr="$A$8:$XFD$8" dn="Z_A600D8D5_C13F_49F2_9D2C_FC8EA32AC551_.wvu.PrintTitles" sId="1"/>
    <undo index="0" exp="area" ref3D="1" dr="$A$206:$XFD$208" dn="Z_9BFA17BE_4413_48EA_8DFA_9D7972E1D966_.wvu.Rows" sId="1"/>
    <undo index="0" exp="area" ref3D="1" dr="$A$8:$XFD$8" dn="Z_966D3932_E429_4C59_AC55_697D9EEA620A_.wvu.PrintTitles" sId="1"/>
    <undo index="0" exp="area" ref3D="1" dr="$A$8:$XFD$8" dn="Z_95A7493F_2B11_406A_BB91_458FD9DC3BAE_.wvu.PrintTitles" sId="1"/>
    <undo index="0" exp="area" ref3D="1" dr="$A$8:$XFD$8" dn="Z_8FB1E024_9866_4CAD_B900_0CCFEA27B234_.wvu.PrintTitles" sId="1"/>
    <undo index="0" exp="area" ref3D="1" dr="$A$8:$XFD$8" dn="Z_5EEB5DC5_097B_47D6_81BA_F19E1000B57E_.wvu.PrintTitles" sId="1"/>
    <undo index="0" exp="area" ref3D="1" dr="$A$8:$XFD$8" dn="Z_452C56A1_7A56_4ADE_A5CF_E260228787E3_.wvu.PrintTitles" sId="1"/>
    <undo index="0" exp="area" ref3D="1" dr="$A$8:$XFD$8" dn="Z_3B5575E9_696E_4E1F_8BBE_8483CF318052_.wvu.PrintTitles" sId="1"/>
    <undo index="0" exp="area" ref3D="1" dr="$A$8:$XFD$8" dn="Z_221AFC77_C97B_4D44_8163_7AA758A08BF9_.wvu.PrintTitles" sId="1"/>
    <undo index="0" exp="area" ref3D="1" dr="$A$88:$XFD$88" dn="Z_1BDFBE17_25BB_4BB9_B67F_4757B39B2D64_.wvu.Rows" sId="1"/>
  </rrc>
  <rfmt sheetId="1" sqref="A1:XFD2">
    <dxf>
      <fill>
        <patternFill patternType="none">
          <bgColor auto="1"/>
        </patternFill>
      </fill>
    </dxf>
  </rfmt>
  <rcc rId="2778" sId="1">
    <nc r="I1" t="inlineStr">
      <is>
        <t xml:space="preserve">Додаток </t>
      </is>
    </nc>
  </rcc>
  <rcc rId="2779" sId="1">
    <nc r="I2" t="inlineStr">
      <is>
        <t>до пояскювальної записки</t>
      </is>
    </nc>
  </rcc>
  <rfmt sheetId="1" sqref="I1:I2" start="0" length="2147483647">
    <dxf>
      <font>
        <sz val="14"/>
      </font>
    </dxf>
  </rfmt>
  <rcv guid="{90518B97-7307-4173-A97E-975285B914B1}" action="delete"/>
  <rdn rId="0" localSheetId="1" customView="1" name="Z_90518B97_7307_4173_A97E_975285B914B1_.wvu.FilterData" hidden="1" oldHidden="1">
    <formula>общее!$A$10:$J$557</formula>
    <oldFormula>общее!$A$10:$J$322</oldFormula>
  </rdn>
  <rcv guid="{90518B97-7307-4173-A97E-975285B914B1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222.xml><?xml version="1.0" encoding="utf-8"?>
<revisions xmlns="http://schemas.openxmlformats.org/spreadsheetml/2006/main" xmlns:r="http://schemas.openxmlformats.org/officeDocument/2006/relationships">
  <rcc rId="2429" sId="1" numFmtId="4">
    <oc r="H261">
      <v>9526.3690000000006</v>
    </oc>
    <nc r="H261" t="inlineStr">
      <is>
        <t xml:space="preserve"> </t>
      </is>
    </nc>
  </rcc>
  <rcv guid="{3824CD03-2F75-4531-8348-997F8B6518CE}" action="delete"/>
  <rdn rId="0" localSheetId="1" customView="1" name="Z_3824CD03_2F75_4531_8348_997F8B6518CE_.wvu.FilterData" hidden="1" oldHidden="1">
    <formula>общее!$A$6:$J$553</formula>
    <oldFormula>общее!$A$6:$J$318</oldFormula>
  </rdn>
  <rcv guid="{3824CD03-2F75-4531-8348-997F8B6518CE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fmt sheetId="1" sqref="F6" start="0" length="2147483647">
    <dxf>
      <font>
        <b/>
      </font>
    </dxf>
  </rfmt>
  <rfmt sheetId="1" sqref="F5" start="0" length="2147483647">
    <dxf>
      <font>
        <b/>
      </font>
    </dxf>
  </rfmt>
  <rfmt sheetId="1" sqref="B10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0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CFD58EC5-F475-4F0C-8822-861C497EA100}" action="delete"/>
  <rdn rId="0" localSheetId="1" customView="1" name="Z_CFD58EC5_F475_4F0C_8822_861C497EA100_.wvu.PrintTitles" hidden="1" oldHidden="1">
    <formula>общее!$6:$6</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cc rId="2195" sId="1">
    <oc r="F78" t="inlineStr">
      <is>
        <t xml:space="preserve"> 9,9 р.б.</t>
      </is>
    </oc>
    <nc r="F78" t="inlineStr">
      <is>
        <t xml:space="preserve"> в 9,9 р.б.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c rId="2497" sId="1" numFmtId="4">
    <oc r="C238">
      <v>30562.440999999999</v>
    </oc>
    <nc r="C238">
      <v>93869159.560000002</v>
    </nc>
  </rcc>
</revisions>
</file>

<file path=xl/revisions/revisionLog125.xml><?xml version="1.0" encoding="utf-8"?>
<revisions xmlns="http://schemas.openxmlformats.org/spreadsheetml/2006/main" xmlns:r="http://schemas.openxmlformats.org/officeDocument/2006/relationships">
  <rcc rId="2781" sId="1">
    <oc r="I1" t="inlineStr">
      <is>
        <t xml:space="preserve">Додаток </t>
      </is>
    </oc>
    <nc r="I1" t="inlineStr">
      <is>
        <t>Додаток 2</t>
      </is>
    </nc>
  </rcc>
  <rcv guid="{90518B97-7307-4173-A97E-975285B914B1}" action="delete"/>
  <rdn rId="0" localSheetId="1" customView="1" name="Z_90518B97_7307_4173_A97E_975285B914B1_.wvu.FilterData" hidden="1" oldHidden="1">
    <formula>общее!$A$10:$J$557</formula>
    <oldFormula>общее!$A$10:$J$557</oldFormula>
  </rdn>
  <rcv guid="{90518B97-7307-4173-A97E-975285B914B1}" action="add"/>
</revisions>
</file>

<file path=xl/revisions/revisionLog1251.xml><?xml version="1.0" encoding="utf-8"?>
<revisions xmlns="http://schemas.openxmlformats.org/spreadsheetml/2006/main" xmlns:r="http://schemas.openxmlformats.org/officeDocument/2006/relationships">
  <rrc rId="2711" sId="1" ref="G1:G1048576" action="insertCol">
    <undo index="0" exp="area" ref3D="1" dr="$A$6:$XFD$6" dn="Заголовки_для_печати" sId="1"/>
    <undo index="0" exp="area" ref3D="1" dr="$A$6:$XFD$6" dn="Z_E147D13D_D04D_431E_888C_5A9AE670FC44_.wvu.PrintTitles" sId="1"/>
    <undo index="0" exp="area" ref3D="1" dr="$A$204:$XFD$206" dn="Z_D0621073_25BE_47D7_AC33_51146458D41C_.wvu.Rows" sId="1"/>
    <undo index="0" exp="area" ref3D="1" dr="$A$6:$XFD$6" dn="Z_CFD58EC5_F475_4F0C_8822_861C497EA100_.wvu.PrintTitles" sId="1"/>
    <undo index="0" exp="area" ref3D="1" dr="$A$6:$XFD$6" dn="Z_A600D8D5_C13F_49F2_9D2C_FC8EA32AC551_.wvu.PrintTitles" sId="1"/>
    <undo index="0" exp="area" ref3D="1" dr="$A$204:$XFD$206" dn="Z_9BFA17BE_4413_48EA_8DFA_9D7972E1D966_.wvu.Rows" sId="1"/>
    <undo index="0" exp="area" ref3D="1" dr="$A$6:$XFD$6" dn="Z_966D3932_E429_4C59_AC55_697D9EEA620A_.wvu.PrintTitles" sId="1"/>
    <undo index="0" exp="area" ref3D="1" dr="$A$6:$XFD$6" dn="Z_95A7493F_2B11_406A_BB91_458FD9DC3BAE_.wvu.PrintTitles" sId="1"/>
    <undo index="0" exp="area" ref3D="1" dr="$A$6:$XFD$6" dn="Z_8FB1E024_9866_4CAD_B900_0CCFEA27B234_.wvu.PrintTitles" sId="1"/>
    <undo index="0" exp="area" ref3D="1" dr="$A$6:$XFD$6" dn="Z_5EEB5DC5_097B_47D6_81BA_F19E1000B57E_.wvu.PrintTitles" sId="1"/>
    <undo index="0" exp="area" ref3D="1" dr="$A$6:$XFD$6" dn="Z_452C56A1_7A56_4ADE_A5CF_E260228787E3_.wvu.PrintTitles" sId="1"/>
    <undo index="0" exp="area" ref3D="1" dr="$A$6:$XFD$6" dn="Z_3B5575E9_696E_4E1F_8BBE_8483CF318052_.wvu.PrintTitles" sId="1"/>
    <undo index="0" exp="area" ref3D="1" dr="$A$6:$XFD$6" dn="Z_221AFC77_C97B_4D44_8163_7AA758A08BF9_.wvu.PrintTitles" sId="1"/>
    <undo index="0" exp="area" ref3D="1" dr="$A$86:$XFD$86" dn="Z_1BDFBE17_25BB_4BB9_B67F_4757B39B2D64_.wvu.Rows" sId="1"/>
  </rrc>
  <rfmt sheetId="1" sqref="G1:G6 G32 G40:G42 G55 G59 G71 G73:G74 G78 G95 G108 G111 G116 G162 G180 G184 G244 G268:G269 G273 G279:G280 G285 G295 G297 G554:G1048576">
    <dxf>
      <fill>
        <patternFill>
          <bgColor rgb="FFFFFF00"/>
        </patternFill>
      </fill>
    </dxf>
  </rfmt>
  <rcc rId="2712" sId="1">
    <nc r="G32">
      <f>D32/C32</f>
    </nc>
  </rcc>
  <rcc rId="2713" sId="1">
    <nc r="G40">
      <f>D40/C40</f>
    </nc>
  </rcc>
  <rcc rId="2714" sId="1">
    <nc r="G41">
      <f>D41/C41</f>
    </nc>
  </rcc>
  <rcc rId="2715" sId="1">
    <nc r="G42">
      <f>D42/C42</f>
    </nc>
  </rcc>
  <rcc rId="2716" sId="1">
    <nc r="G55">
      <f>D55/C55</f>
    </nc>
  </rcc>
  <rcc rId="2717" sId="1">
    <nc r="G59">
      <f>D59/C59</f>
    </nc>
  </rcc>
  <rcc rId="2718" sId="1">
    <nc r="G71">
      <f>D71/C71</f>
    </nc>
  </rcc>
  <rcc rId="2719" sId="1">
    <nc r="G73">
      <f>D73/C73</f>
    </nc>
  </rcc>
  <rcc rId="2720" sId="1">
    <nc r="G74">
      <f>D74/C74</f>
    </nc>
  </rcc>
  <rcc rId="2721" sId="1">
    <nc r="G78">
      <f>D78/C78</f>
    </nc>
  </rcc>
  <rcc rId="2722" sId="1">
    <nc r="G95">
      <f>D95/C95</f>
    </nc>
  </rcc>
  <rcc rId="2723" sId="1">
    <nc r="G108">
      <f>D108/C108</f>
    </nc>
  </rcc>
  <rcc rId="2724" sId="1">
    <nc r="G111">
      <f>D111/C111</f>
    </nc>
  </rcc>
  <rcc rId="2725" sId="1">
    <nc r="G116">
      <f>D116/C116</f>
    </nc>
  </rcc>
  <rcc rId="2726" sId="1" odxf="1" dxf="1">
    <nc r="G162">
      <f>D162/C162</f>
    </nc>
    <odxf>
      <numFmt numFmtId="168" formatCode="#,##0.0"/>
      <alignment wrapText="1" readingOrder="0"/>
    </odxf>
    <ndxf>
      <numFmt numFmtId="165" formatCode="0.0"/>
      <alignment wrapText="0" readingOrder="0"/>
    </ndxf>
  </rcc>
  <rcc rId="2727" sId="1" odxf="1" dxf="1">
    <nc r="G180">
      <f>D180/C180</f>
    </nc>
    <odxf>
      <numFmt numFmtId="168" formatCode="#,##0.0"/>
      <alignment wrapText="1" readingOrder="0"/>
    </odxf>
    <ndxf>
      <numFmt numFmtId="165" formatCode="0.0"/>
      <alignment wrapText="0" readingOrder="0"/>
    </ndxf>
  </rcc>
  <rcc rId="2728" sId="1" odxf="1" dxf="1">
    <nc r="G184">
      <f>D184/C184</f>
    </nc>
    <odxf>
      <numFmt numFmtId="168" formatCode="#,##0.0"/>
      <alignment wrapText="1" readingOrder="0"/>
    </odxf>
    <ndxf>
      <numFmt numFmtId="165" formatCode="0.0"/>
      <alignment wrapText="0" readingOrder="0"/>
    </ndxf>
  </rcc>
  <rcc rId="2729" sId="1" odxf="1" dxf="1">
    <nc r="G244">
      <f>D244/C244</f>
    </nc>
    <odxf>
      <numFmt numFmtId="168" formatCode="#,##0.0"/>
      <alignment wrapText="1" readingOrder="0"/>
    </odxf>
    <ndxf>
      <numFmt numFmtId="165" formatCode="0.0"/>
      <alignment wrapText="0" readingOrder="0"/>
    </ndxf>
  </rcc>
  <rcc rId="2730" sId="1" odxf="1" dxf="1">
    <nc r="G268">
      <f>D268/C268</f>
    </nc>
    <odxf>
      <numFmt numFmtId="168" formatCode="#,##0.0"/>
      <alignment wrapText="1" readingOrder="0"/>
    </odxf>
    <ndxf>
      <numFmt numFmtId="165" formatCode="0.0"/>
      <alignment wrapText="0" readingOrder="0"/>
    </ndxf>
  </rcc>
  <rcc rId="2731" sId="1" odxf="1" dxf="1">
    <nc r="G269">
      <f>D269/C269</f>
    </nc>
    <odxf>
      <numFmt numFmtId="168" formatCode="#,##0.0"/>
      <alignment wrapText="1" readingOrder="0"/>
    </odxf>
    <ndxf>
      <numFmt numFmtId="165" formatCode="0.0"/>
      <alignment wrapText="0" readingOrder="0"/>
    </ndxf>
  </rcc>
  <rcc rId="2732" sId="1" odxf="1" dxf="1">
    <nc r="G273">
      <f>D273/C273</f>
    </nc>
    <odxf>
      <font>
        <b/>
        <sz val="14"/>
        <name val="Times New Roman"/>
        <scheme val="none"/>
      </font>
      <numFmt numFmtId="168" formatCode="#,##0.0"/>
      <alignment wrapText="1" readingOrder="0"/>
    </odxf>
    <ndxf>
      <font>
        <b val="0"/>
        <sz val="14"/>
        <name val="Times New Roman"/>
        <scheme val="none"/>
      </font>
      <numFmt numFmtId="165" formatCode="0.0"/>
      <alignment wrapText="0" readingOrder="0"/>
    </ndxf>
  </rcc>
  <rcc rId="2733" sId="1" odxf="1" dxf="1">
    <nc r="G279">
      <f>D279/C279</f>
    </nc>
    <odxf>
      <numFmt numFmtId="168" formatCode="#,##0.0"/>
      <alignment wrapText="1" readingOrder="0"/>
    </odxf>
    <ndxf>
      <numFmt numFmtId="165" formatCode="0.0"/>
      <alignment wrapText="0" readingOrder="0"/>
    </ndxf>
  </rcc>
  <rcc rId="2734" sId="1" odxf="1" dxf="1">
    <nc r="G280">
      <f>D280/C280</f>
    </nc>
    <odxf>
      <numFmt numFmtId="168" formatCode="#,##0.0"/>
      <alignment wrapText="1" readingOrder="0"/>
    </odxf>
    <ndxf>
      <numFmt numFmtId="165" formatCode="0.0"/>
      <alignment wrapText="0" readingOrder="0"/>
    </ndxf>
  </rcc>
  <rcc rId="2735" sId="1" odxf="1" dxf="1">
    <nc r="G285">
      <f>D285/C285</f>
    </nc>
    <odxf>
      <numFmt numFmtId="168" formatCode="#,##0.0"/>
      <alignment wrapText="1" readingOrder="0"/>
    </odxf>
    <ndxf>
      <numFmt numFmtId="165" formatCode="0.0"/>
      <alignment wrapText="0" readingOrder="0"/>
    </ndxf>
  </rcc>
  <rcc rId="2736" sId="1" odxf="1" dxf="1">
    <nc r="G295">
      <f>D295/C295</f>
    </nc>
    <odxf>
      <font>
        <b/>
        <sz val="14"/>
        <name val="Times New Roman"/>
        <scheme val="none"/>
      </font>
      <numFmt numFmtId="168" formatCode="#,##0.0"/>
      <alignment wrapText="1" readingOrder="0"/>
    </odxf>
    <ndxf>
      <font>
        <b val="0"/>
        <sz val="14"/>
        <name val="Times New Roman"/>
        <scheme val="none"/>
      </font>
      <numFmt numFmtId="165" formatCode="0.0"/>
      <alignment wrapText="0" readingOrder="0"/>
    </ndxf>
  </rcc>
  <rcc rId="2737" sId="1" odxf="1" dxf="1">
    <nc r="G297">
      <f>D297/C297</f>
    </nc>
    <odxf>
      <numFmt numFmtId="168" formatCode="#,##0.0"/>
      <alignment wrapText="1" readingOrder="0"/>
    </odxf>
    <ndxf>
      <numFmt numFmtId="165" formatCode="0.0"/>
      <alignment wrapText="0" readingOrder="0"/>
    </ndxf>
  </rcc>
  <rcc rId="2738" sId="1">
    <oc r="F180" t="inlineStr">
      <is>
        <t>в 4,1 р.б.</t>
      </is>
    </oc>
    <nc r="F180" t="inlineStr">
      <is>
        <t>в 4,2 р.б.</t>
      </is>
    </nc>
  </rcc>
  <rcc rId="2739" sId="1">
    <oc r="F268" t="inlineStr">
      <is>
        <t>в 2,2 р.б.</t>
      </is>
    </oc>
    <nc r="F268" t="inlineStr">
      <is>
        <t>в 2,3 р.б.</t>
      </is>
    </nc>
  </rcc>
  <rcc rId="2740" sId="1">
    <oc r="F269" t="inlineStr">
      <is>
        <t>в 2,2 р.б.</t>
      </is>
    </oc>
    <nc r="F269" t="inlineStr">
      <is>
        <t>в 2,3 р.б.</t>
      </is>
    </nc>
  </rcc>
  <rcc rId="2741" sId="1">
    <oc r="F297" t="inlineStr">
      <is>
        <t>в 25,1 р.б.</t>
      </is>
    </oc>
    <nc r="F297" t="inlineStr">
      <is>
        <t>в 25,2 р.б.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2207" sId="1">
    <oc r="F111" t="inlineStr">
      <is>
        <t xml:space="preserve"> 7,4 р.б.</t>
      </is>
    </oc>
    <nc r="F111" t="inlineStr">
      <is>
        <t>в 7,4 р.б.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33.xml><?xml version="1.0" encoding="utf-8"?>
<revisions xmlns="http://schemas.openxmlformats.org/spreadsheetml/2006/main" xmlns:r="http://schemas.openxmlformats.org/officeDocument/2006/relationships">
  <rcc rId="2203" sId="1">
    <oc r="F108" t="inlineStr">
      <is>
        <t>1,8р.б</t>
      </is>
    </oc>
    <nc r="F108" t="inlineStr">
      <is>
        <t>в 1,8 р.б.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331.xml><?xml version="1.0" encoding="utf-8"?>
<revisions xmlns="http://schemas.openxmlformats.org/spreadsheetml/2006/main" xmlns:r="http://schemas.openxmlformats.org/officeDocument/2006/relationships">
  <rcc rId="2199" sId="1">
    <oc r="F95" t="inlineStr">
      <is>
        <t>2,1р.б</t>
      </is>
    </oc>
    <nc r="F95" t="inlineStr">
      <is>
        <t>в 2,1р.б.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3311.xml><?xml version="1.0" encoding="utf-8"?>
<revisions xmlns="http://schemas.openxmlformats.org/spreadsheetml/2006/main" xmlns:r="http://schemas.openxmlformats.org/officeDocument/2006/relationships">
  <rcc rId="2152" sId="1">
    <oc r="F40" t="inlineStr">
      <is>
        <t>в 2,0 рб.</t>
      </is>
    </oc>
    <nc r="F40" t="inlineStr">
      <is>
        <t>в 2,7 рб.</t>
      </is>
    </nc>
  </rcc>
  <rcc rId="2153" sId="1">
    <oc r="F42">
      <f>D42/C42*100</f>
    </oc>
    <nc r="F42" t="inlineStr">
      <is>
        <t>в 2,2 рб.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2227" sId="1">
    <oc r="F116">
      <f>D116/C116*100</f>
    </oc>
    <nc r="F116" t="inlineStr">
      <is>
        <t>в 2,0 р.б.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cc rId="2161" sId="1">
    <oc r="F57" t="inlineStr">
      <is>
        <t>в 2,3 р.б.</t>
      </is>
    </oc>
    <nc r="F57">
      <f>D57/C57*100</f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c rId="2157" sId="1">
    <oc r="F55" t="inlineStr">
      <is>
        <t>в 6,7 р.б.</t>
      </is>
    </oc>
    <nc r="F55" t="inlineStr">
      <is>
        <t>в 2,5 рб.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43.xml><?xml version="1.0" encoding="utf-8"?>
<revisions xmlns="http://schemas.openxmlformats.org/spreadsheetml/2006/main" xmlns:r="http://schemas.openxmlformats.org/officeDocument/2006/relationships">
  <rcc rId="2220" sId="1">
    <oc r="F34">
      <f>D34/C34*100</f>
    </oc>
    <nc r="F34" t="inlineStr">
      <is>
        <t>в 1,5 р.б.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431.xml><?xml version="1.0" encoding="utf-8"?>
<revisions xmlns="http://schemas.openxmlformats.org/spreadsheetml/2006/main" xmlns:r="http://schemas.openxmlformats.org/officeDocument/2006/relationships">
  <rcc rId="2216" sId="1">
    <oc r="F71">
      <f>D71/C71*100</f>
    </oc>
    <nc r="F71" t="inlineStr">
      <is>
        <t>в 1,7 р.б.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4311.xml><?xml version="1.0" encoding="utf-8"?>
<revisions xmlns="http://schemas.openxmlformats.org/spreadsheetml/2006/main" xmlns:r="http://schemas.openxmlformats.org/officeDocument/2006/relationships">
  <rcc rId="2211" sId="1">
    <oc r="F74">
      <f>D74/C74*100</f>
    </oc>
    <nc r="F74" t="inlineStr">
      <is>
        <t>в 1,7 р.б.</t>
      </is>
    </nc>
  </rcc>
  <rcc rId="2212" sId="1">
    <oc r="F73">
      <f>D73/C73*100</f>
    </oc>
    <nc r="F73" t="inlineStr">
      <is>
        <t>в 1,7 р.б.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43111.xml><?xml version="1.0" encoding="utf-8"?>
<revisions xmlns="http://schemas.openxmlformats.org/spreadsheetml/2006/main" xmlns:r="http://schemas.openxmlformats.org/officeDocument/2006/relationships">
  <rcc rId="2165" sId="1">
    <oc r="F59" t="inlineStr">
      <is>
        <t>в 2,3 р.б.</t>
      </is>
    </oc>
    <nc r="F59" t="inlineStr">
      <is>
        <t>в 2,2 рб.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2244" sId="1">
    <oc r="F34" t="inlineStr">
      <is>
        <t>в 1,5 р.б.</t>
      </is>
    </oc>
    <nc r="F34">
      <f>D34/C34*100</f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2181" sId="1">
    <oc r="F108">
      <f>D108/C108*100</f>
    </oc>
    <nc r="F108" t="inlineStr">
      <is>
        <t>1,8р.б</t>
      </is>
    </nc>
  </rcc>
  <rcc rId="2182" sId="1">
    <oc r="F111" t="inlineStr">
      <is>
        <t>в 4,6 р.б.</t>
      </is>
    </oc>
    <nc r="F111" t="inlineStr">
      <is>
        <t xml:space="preserve"> 7,4 р.б.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cc rId="2177" sId="1">
    <oc r="F95">
      <f>D95/C95*100</f>
    </oc>
    <nc r="F95" t="inlineStr">
      <is>
        <t>2,1р.б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5211.xml><?xml version="1.0" encoding="utf-8"?>
<revisions xmlns="http://schemas.openxmlformats.org/spreadsheetml/2006/main" xmlns:r="http://schemas.openxmlformats.org/officeDocument/2006/relationships">
  <rcc rId="2057" sId="1">
    <nc r="F97">
      <f>D97/C97*100</f>
    </nc>
  </rcc>
  <rcc rId="2058" sId="1">
    <nc r="F96">
      <f>D96/C96*100</f>
    </nc>
  </rcc>
  <rcv guid="{95A7493F-2B11-406A-BB91-458FD9DC3BAE}" action="delete"/>
  <rdn rId="0" localSheetId="1" customView="1" name="Z_95A7493F_2B11_406A_BB91_458FD9DC3BAE_.wvu.PrintArea" hidden="1" oldHidden="1">
    <formula>общее!$A$1:$J$307</formula>
    <oldFormula>общее!$A$1:$J$307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общее!$A$6:$J$552</formula>
    <oldFormula>общее!$A$6:$J$552</oldFormula>
  </rdn>
  <rcv guid="{95A7493F-2B11-406A-BB91-458FD9DC3BAE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общее!$A$6:$J$554</formula>
    <oldFormula>общее!$A$6:$J$554</oldFormula>
  </rdn>
  <rcv guid="{CFD58EC5-F475-4F0C-8822-861C497EA100}" action="add"/>
</revisions>
</file>

<file path=xl/revisions/revisionLog1612.xml><?xml version="1.0" encoding="utf-8"?>
<revisions xmlns="http://schemas.openxmlformats.org/spreadsheetml/2006/main" xmlns:r="http://schemas.openxmlformats.org/officeDocument/2006/relationships">
  <rfmt sheetId="1" sqref="H267:H269">
    <dxf>
      <fill>
        <patternFill>
          <bgColor theme="0"/>
        </patternFill>
      </fill>
    </dxf>
  </rfmt>
  <rfmt sheetId="1" sqref="H269">
    <dxf>
      <fill>
        <patternFill>
          <bgColor rgb="FFFFFF00"/>
        </patternFill>
      </fill>
    </dxf>
  </rfmt>
  <rcc rId="2447" sId="1" numFmtId="4">
    <oc r="H270">
      <v>26116.291000000001</v>
    </oc>
    <nc r="H270">
      <v>36350.300000000003</v>
    </nc>
  </rcc>
  <rcc rId="2448" sId="1" numFmtId="4">
    <oc r="H269">
      <v>26116.291000000001</v>
    </oc>
    <nc r="H269">
      <v>36350.300000000003</v>
    </nc>
  </rcc>
  <rfmt sheetId="1" sqref="H266:H270">
    <dxf>
      <fill>
        <patternFill>
          <bgColor theme="0"/>
        </patternFill>
      </fill>
    </dxf>
  </rfmt>
</revisions>
</file>

<file path=xl/revisions/revisionLog162.xml><?xml version="1.0" encoding="utf-8"?>
<revisions xmlns="http://schemas.openxmlformats.org/spreadsheetml/2006/main" xmlns:r="http://schemas.openxmlformats.org/officeDocument/2006/relationships">
  <rcc rId="2431" sId="1" numFmtId="4">
    <oc r="D268">
      <v>16701.328000000001</v>
    </oc>
    <nc r="D268">
      <v>22900</v>
    </nc>
  </rcc>
  <rfmt sheetId="1" sqref="D268">
    <dxf>
      <fill>
        <patternFill>
          <bgColor theme="0"/>
        </patternFill>
      </fill>
    </dxf>
  </rfmt>
  <rcc rId="2432" sId="1" numFmtId="4">
    <oc r="D270">
      <v>18436.999</v>
    </oc>
    <nc r="D270">
      <v>39826.699999999997</v>
    </nc>
  </rcc>
  <rfmt sheetId="1" sqref="D270">
    <dxf>
      <fill>
        <patternFill>
          <bgColor theme="0"/>
        </patternFill>
      </fill>
    </dxf>
  </rfmt>
  <rcc rId="2433" sId="1" numFmtId="4">
    <oc r="D269">
      <v>18436.999</v>
    </oc>
    <nc r="D269">
      <v>39826.699999999997</v>
    </nc>
  </rcc>
  <rfmt sheetId="1" sqref="D269">
    <dxf>
      <fill>
        <patternFill>
          <bgColor theme="0"/>
        </patternFill>
      </fill>
    </dxf>
  </rfmt>
  <rcc rId="2434" sId="1" numFmtId="4">
    <oc r="D267">
      <v>16701.328000000001</v>
    </oc>
    <nc r="D267">
      <v>22900</v>
    </nc>
  </rcc>
  <rfmt sheetId="1" sqref="D267">
    <dxf>
      <fill>
        <patternFill>
          <bgColor theme="0"/>
        </patternFill>
      </fill>
    </dxf>
  </rfmt>
  <rfmt sheetId="1" sqref="D266">
    <dxf>
      <fill>
        <patternFill>
          <bgColor theme="0"/>
        </patternFill>
      </fill>
    </dxf>
  </rfmt>
  <rdn rId="0" localSheetId="1" customView="1" name="Z_A600D8D5_C13F_49F2_9D2C_FC8EA32AC551_.wvu.PrintTitles" hidden="1" oldHidden="1">
    <formula>общее!$6:$6</formula>
  </rdn>
  <rdn rId="0" localSheetId="1" customView="1" name="Z_A600D8D5_C13F_49F2_9D2C_FC8EA32AC551_.wvu.FilterData" hidden="1" oldHidden="1">
    <formula>общее!$A$6:$J$553</formula>
  </rdn>
  <rcv guid="{A600D8D5-C13F-49F2-9D2C-FC8EA32AC551}" action="add"/>
</revisions>
</file>

<file path=xl/revisions/revisionLog163.xml><?xml version="1.0" encoding="utf-8"?>
<revisions xmlns="http://schemas.openxmlformats.org/spreadsheetml/2006/main" xmlns:r="http://schemas.openxmlformats.org/officeDocument/2006/relationships">
  <rcc rId="2531" sId="1" numFmtId="4">
    <oc r="C253">
      <v>1119.4559999999999</v>
    </oc>
    <nc r="C253">
      <v>1495381</v>
    </nc>
  </rcc>
  <rfmt sheetId="1" sqref="A252:XFD253">
    <dxf>
      <fill>
        <patternFill patternType="none">
          <bgColor auto="1"/>
        </patternFill>
      </fill>
    </dxf>
  </rfmt>
  <rcc rId="2532" sId="1" numFmtId="4">
    <nc r="G265">
      <v>19124278.489999998</v>
    </nc>
  </rcc>
  <rcc rId="2533" sId="1" numFmtId="4">
    <oc r="G266">
      <v>4093.259</v>
    </oc>
    <nc r="G266">
      <v>7315645</v>
    </nc>
  </rcc>
  <rcc rId="2534" sId="1" numFmtId="4">
    <nc r="C266">
      <v>279642.90000000002</v>
    </nc>
  </rcc>
  <rfmt sheetId="1" sqref="C266">
    <dxf>
      <fill>
        <patternFill patternType="none">
          <bgColor auto="1"/>
        </patternFill>
      </fill>
    </dxf>
  </rfmt>
  <rfmt sheetId="1" sqref="G266">
    <dxf>
      <fill>
        <patternFill patternType="none">
          <bgColor auto="1"/>
        </patternFill>
      </fill>
    </dxf>
  </rfmt>
  <rfmt sheetId="1" sqref="G265">
    <dxf>
      <fill>
        <patternFill patternType="none">
          <bgColor auto="1"/>
        </patternFill>
      </fill>
    </dxf>
  </rfmt>
</revisions>
</file>

<file path=xl/revisions/revisionLog1631.xml><?xml version="1.0" encoding="utf-8"?>
<revisions xmlns="http://schemas.openxmlformats.org/spreadsheetml/2006/main" xmlns:r="http://schemas.openxmlformats.org/officeDocument/2006/relationships">
  <rcc rId="2451" sId="1" numFmtId="4">
    <oc r="C273">
      <v>9.1999999999999993</v>
    </oc>
    <nc r="C273">
      <v>145.97999999999999</v>
    </nc>
  </rcc>
  <rcc rId="2452" sId="1" numFmtId="4">
    <oc r="C274">
      <v>8225.6859999999997</v>
    </oc>
    <nc r="C274">
      <v>10653.856</v>
    </nc>
  </rcc>
  <rcc rId="2453" sId="1" numFmtId="4">
    <oc r="C277">
      <v>245.38</v>
    </oc>
    <nc r="C277">
      <v>318.995</v>
    </nc>
  </rcc>
  <rcc rId="2454" sId="1" numFmtId="4">
    <oc r="C278">
      <f>SUM(C279)</f>
    </oc>
    <nc r="C278">
      <v>8428.2980000000007</v>
    </nc>
  </rcc>
  <rcc rId="2455" sId="1" numFmtId="4">
    <oc r="C279">
      <v>3213.7240000000002</v>
    </oc>
    <nc r="C279">
      <v>8428.2980000000007</v>
    </nc>
  </rcc>
  <rcc rId="2456" sId="1">
    <oc r="C272">
      <f>SUM(C273:C278)</f>
    </oc>
    <nc r="C272">
      <f>C273+C274+C275+C276+C277+C278</f>
    </nc>
  </rcc>
  <rfmt sheetId="1" sqref="C272:C280">
    <dxf>
      <fill>
        <patternFill>
          <bgColor theme="0"/>
        </patternFill>
      </fill>
    </dxf>
  </rfmt>
  <rfmt sheetId="1" sqref="E272:E280">
    <dxf>
      <fill>
        <patternFill>
          <bgColor theme="0"/>
        </patternFill>
      </fill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>
  <rrc rId="2783" sId="1" ref="A1:XFD1" action="deleteRow">
    <undo index="0" exp="area" ref3D="1" dr="$A$10:$XFD$10" dn="Заголовки_для_печати" sId="1"/>
    <undo index="0" exp="area" ref3D="1" dr="$A$10:$XFD$10" dn="Z_E147D13D_D04D_431E_888C_5A9AE670FC44_.wvu.PrintTitles" sId="1"/>
    <undo index="0" exp="area" ref3D="1" dr="$A$208:$XFD$210" dn="Z_D0621073_25BE_47D7_AC33_51146458D41C_.wvu.Rows" sId="1"/>
    <undo index="0" exp="area" ref3D="1" dr="$A$10:$XFD$10" dn="Z_CFD58EC5_F475_4F0C_8822_861C497EA100_.wvu.PrintTitles" sId="1"/>
    <undo index="0" exp="area" ref3D="1" dr="$A$10:$XFD$10" dn="Z_A600D8D5_C13F_49F2_9D2C_FC8EA32AC551_.wvu.PrintTitles" sId="1"/>
    <undo index="0" exp="area" ref3D="1" dr="$A$208:$XFD$210" dn="Z_9BFA17BE_4413_48EA_8DFA_9D7972E1D966_.wvu.Rows" sId="1"/>
    <undo index="0" exp="area" ref3D="1" dr="$A$10:$XFD$10" dn="Z_966D3932_E429_4C59_AC55_697D9EEA620A_.wvu.PrintTitles" sId="1"/>
    <undo index="0" exp="area" ref3D="1" dr="$A$10:$XFD$10" dn="Z_95A7493F_2B11_406A_BB91_458FD9DC3BAE_.wvu.PrintTitles" sId="1"/>
    <undo index="0" exp="area" ref3D="1" dr="$A$10:$XFD$10" dn="Z_8FB1E024_9866_4CAD_B900_0CCFEA27B234_.wvu.PrintTitles" sId="1"/>
    <undo index="0" exp="area" ref3D="1" dr="$A$10:$XFD$10" dn="Z_5EEB5DC5_097B_47D6_81BA_F19E1000B57E_.wvu.PrintTitles" sId="1"/>
    <undo index="0" exp="area" ref3D="1" dr="$A$10:$XFD$10" dn="Z_452C56A1_7A56_4ADE_A5CF_E260228787E3_.wvu.PrintTitles" sId="1"/>
    <undo index="0" exp="area" ref3D="1" dr="$A$10:$XFD$10" dn="Z_3B5575E9_696E_4E1F_8BBE_8483CF318052_.wvu.PrintTitles" sId="1"/>
    <undo index="0" exp="area" ref3D="1" dr="$A$10:$XFD$10" dn="Z_221AFC77_C97B_4D44_8163_7AA758A08BF9_.wvu.PrintTitles" sId="1"/>
    <undo index="0" exp="area" ref3D="1" dr="$A$90:$XFD$90" dn="Z_1BDFBE17_25BB_4BB9_B67F_4757B39B2D64_.wvu.Rows" sId="1"/>
    <rfmt sheetId="1" xfDxf="1" sqref="A1:XFD1" start="0" length="0">
      <dxf>
        <font>
          <sz val="11"/>
        </font>
      </dxf>
    </rfmt>
    <rfmt sheetId="1" sqref="A1" start="0" length="0">
      <dxf>
        <font>
          <sz val="11"/>
          <name val="Times New Roman"/>
          <scheme val="none"/>
        </font>
        <alignment horizontal="right" vertical="top" readingOrder="0"/>
      </dxf>
    </rfmt>
    <rfmt sheetId="1" sqref="B1" start="0" length="0">
      <dxf>
        <font>
          <sz val="11"/>
          <name val="Times New Roman"/>
          <scheme val="none"/>
        </font>
      </dxf>
    </rfmt>
    <rfmt sheetId="1" sqref="C1" start="0" length="0">
      <dxf>
        <font>
          <sz val="11"/>
          <color indexed="8"/>
          <name val="Times New Roman"/>
          <scheme val="none"/>
        </font>
        <numFmt numFmtId="167" formatCode="#,##0.000"/>
      </dxf>
    </rfmt>
    <rfmt sheetId="1" sqref="D1" start="0" length="0">
      <dxf>
        <font>
          <sz val="11"/>
          <color indexed="8"/>
          <name val="Times New Roman"/>
          <scheme val="none"/>
        </font>
        <numFmt numFmtId="167" formatCode="#,##0.000"/>
      </dxf>
    </rfmt>
    <rfmt sheetId="1" sqref="E1" start="0" length="0">
      <dxf>
        <font>
          <sz val="14"/>
          <name val="Times New Roman"/>
          <scheme val="none"/>
        </font>
        <numFmt numFmtId="167" formatCode="#,##0.000"/>
      </dxf>
    </rfmt>
    <rfmt sheetId="1" sqref="F1" start="0" length="0">
      <dxf>
        <font>
          <sz val="14"/>
          <name val="Times New Roman"/>
          <scheme val="none"/>
        </font>
        <numFmt numFmtId="165" formatCode="0.0"/>
        <alignment horizontal="right" vertical="top" readingOrder="0"/>
      </dxf>
    </rfmt>
    <rfmt sheetId="1" sqref="G1" start="0" length="0">
      <dxf>
        <font>
          <sz val="11"/>
          <color indexed="10"/>
          <name val="Times New Roman"/>
          <scheme val="none"/>
        </font>
        <numFmt numFmtId="167" formatCode="#,##0.000"/>
      </dxf>
    </rfmt>
    <rfmt sheetId="1" sqref="H1" start="0" length="0">
      <dxf>
        <font>
          <sz val="11"/>
          <name val="Times New Roman"/>
          <scheme val="none"/>
        </font>
        <numFmt numFmtId="167" formatCode="#,##0.000"/>
      </dxf>
    </rfmt>
    <rcc rId="0" sId="1" dxf="1">
      <nc r="I1" t="inlineStr">
        <is>
          <t>Додаток 2</t>
        </is>
      </nc>
      <ndxf>
        <font>
          <sz val="14"/>
          <name val="Times New Roman"/>
          <scheme val="none"/>
        </font>
        <numFmt numFmtId="167" formatCode="#,##0.000"/>
      </ndxf>
    </rcc>
    <rfmt sheetId="1" sqref="J1" start="0" length="0">
      <dxf>
        <font>
          <sz val="11"/>
          <name val="Times New Roman"/>
          <scheme val="none"/>
        </font>
        <alignment horizontal="right" vertical="top" readingOrder="0"/>
      </dxf>
    </rfmt>
  </rrc>
  <rrc rId="2784" sId="1" ref="A1:XFD1" action="deleteRow">
    <undo index="0" exp="area" ref3D="1" dr="$A$9:$XFD$9" dn="Заголовки_для_печати" sId="1"/>
    <undo index="0" exp="area" ref3D="1" dr="$A$9:$XFD$9" dn="Z_E147D13D_D04D_431E_888C_5A9AE670FC44_.wvu.PrintTitles" sId="1"/>
    <undo index="0" exp="area" ref3D="1" dr="$A$207:$XFD$209" dn="Z_D0621073_25BE_47D7_AC33_51146458D41C_.wvu.Rows" sId="1"/>
    <undo index="0" exp="area" ref3D="1" dr="$A$9:$XFD$9" dn="Z_CFD58EC5_F475_4F0C_8822_861C497EA100_.wvu.PrintTitles" sId="1"/>
    <undo index="0" exp="area" ref3D="1" dr="$A$9:$XFD$9" dn="Z_A600D8D5_C13F_49F2_9D2C_FC8EA32AC551_.wvu.PrintTitles" sId="1"/>
    <undo index="0" exp="area" ref3D="1" dr="$A$207:$XFD$209" dn="Z_9BFA17BE_4413_48EA_8DFA_9D7972E1D966_.wvu.Rows" sId="1"/>
    <undo index="0" exp="area" ref3D="1" dr="$A$9:$XFD$9" dn="Z_966D3932_E429_4C59_AC55_697D9EEA620A_.wvu.PrintTitles" sId="1"/>
    <undo index="0" exp="area" ref3D="1" dr="$A$9:$XFD$9" dn="Z_95A7493F_2B11_406A_BB91_458FD9DC3BAE_.wvu.PrintTitles" sId="1"/>
    <undo index="0" exp="area" ref3D="1" dr="$A$9:$XFD$9" dn="Z_8FB1E024_9866_4CAD_B900_0CCFEA27B234_.wvu.PrintTitles" sId="1"/>
    <undo index="0" exp="area" ref3D="1" dr="$A$9:$XFD$9" dn="Z_5EEB5DC5_097B_47D6_81BA_F19E1000B57E_.wvu.PrintTitles" sId="1"/>
    <undo index="0" exp="area" ref3D="1" dr="$A$9:$XFD$9" dn="Z_452C56A1_7A56_4ADE_A5CF_E260228787E3_.wvu.PrintTitles" sId="1"/>
    <undo index="0" exp="area" ref3D="1" dr="$A$9:$XFD$9" dn="Z_3B5575E9_696E_4E1F_8BBE_8483CF318052_.wvu.PrintTitles" sId="1"/>
    <undo index="0" exp="area" ref3D="1" dr="$A$9:$XFD$9" dn="Z_221AFC77_C97B_4D44_8163_7AA758A08BF9_.wvu.PrintTitles" sId="1"/>
    <undo index="0" exp="area" ref3D="1" dr="$A$89:$XFD$89" dn="Z_1BDFBE17_25BB_4BB9_B67F_4757B39B2D64_.wvu.Rows" sId="1"/>
    <rfmt sheetId="1" xfDxf="1" sqref="A1:XFD1" start="0" length="0">
      <dxf>
        <font>
          <sz val="11"/>
        </font>
      </dxf>
    </rfmt>
    <rfmt sheetId="1" sqref="A1" start="0" length="0">
      <dxf>
        <font>
          <sz val="11"/>
          <name val="Times New Roman"/>
          <scheme val="none"/>
        </font>
        <alignment horizontal="right" vertical="top" readingOrder="0"/>
      </dxf>
    </rfmt>
    <rfmt sheetId="1" sqref="B1" start="0" length="0">
      <dxf>
        <font>
          <sz val="11"/>
          <name val="Times New Roman"/>
          <scheme val="none"/>
        </font>
      </dxf>
    </rfmt>
    <rfmt sheetId="1" sqref="C1" start="0" length="0">
      <dxf>
        <font>
          <sz val="11"/>
          <color indexed="8"/>
          <name val="Times New Roman"/>
          <scheme val="none"/>
        </font>
        <numFmt numFmtId="167" formatCode="#,##0.000"/>
      </dxf>
    </rfmt>
    <rfmt sheetId="1" sqref="D1" start="0" length="0">
      <dxf>
        <font>
          <sz val="11"/>
          <color indexed="8"/>
          <name val="Times New Roman"/>
          <scheme val="none"/>
        </font>
        <numFmt numFmtId="167" formatCode="#,##0.000"/>
      </dxf>
    </rfmt>
    <rfmt sheetId="1" sqref="E1" start="0" length="0">
      <dxf>
        <font>
          <sz val="14"/>
          <name val="Times New Roman"/>
          <scheme val="none"/>
        </font>
        <numFmt numFmtId="167" formatCode="#,##0.000"/>
      </dxf>
    </rfmt>
    <rfmt sheetId="1" sqref="F1" start="0" length="0">
      <dxf>
        <font>
          <sz val="14"/>
          <name val="Times New Roman"/>
          <scheme val="none"/>
        </font>
        <numFmt numFmtId="165" formatCode="0.0"/>
        <alignment horizontal="right" vertical="top" readingOrder="0"/>
      </dxf>
    </rfmt>
    <rfmt sheetId="1" sqref="G1" start="0" length="0">
      <dxf>
        <font>
          <sz val="11"/>
          <color indexed="10"/>
          <name val="Times New Roman"/>
          <scheme val="none"/>
        </font>
        <numFmt numFmtId="167" formatCode="#,##0.000"/>
      </dxf>
    </rfmt>
    <rfmt sheetId="1" sqref="H1" start="0" length="0">
      <dxf>
        <font>
          <sz val="11"/>
          <name val="Times New Roman"/>
          <scheme val="none"/>
        </font>
        <numFmt numFmtId="167" formatCode="#,##0.000"/>
      </dxf>
    </rfmt>
    <rcc rId="0" sId="1" dxf="1">
      <nc r="I1" t="inlineStr">
        <is>
          <t>до пояскювальної записки</t>
        </is>
      </nc>
      <ndxf>
        <font>
          <sz val="14"/>
          <name val="Times New Roman"/>
          <scheme val="none"/>
        </font>
        <numFmt numFmtId="167" formatCode="#,##0.000"/>
      </ndxf>
    </rcc>
    <rfmt sheetId="1" sqref="J1" start="0" length="0">
      <dxf>
        <font>
          <sz val="11"/>
          <name val="Times New Roman"/>
          <scheme val="none"/>
        </font>
        <alignment horizontal="right" vertical="top" readingOrder="0"/>
      </dxf>
    </rfmt>
  </rrc>
  <rrc rId="2785" sId="1" ref="A1:XFD1" action="deleteRow">
    <undo index="0" exp="area" ref3D="1" dr="$A$8:$XFD$8" dn="Заголовки_для_печати" sId="1"/>
    <undo index="0" exp="area" ref3D="1" dr="$A$8:$XFD$8" dn="Z_E147D13D_D04D_431E_888C_5A9AE670FC44_.wvu.PrintTitles" sId="1"/>
    <undo index="0" exp="area" ref3D="1" dr="$A$206:$XFD$208" dn="Z_D0621073_25BE_47D7_AC33_51146458D41C_.wvu.Rows" sId="1"/>
    <undo index="0" exp="area" ref3D="1" dr="$A$8:$XFD$8" dn="Z_CFD58EC5_F475_4F0C_8822_861C497EA100_.wvu.PrintTitles" sId="1"/>
    <undo index="0" exp="area" ref3D="1" dr="$A$8:$XFD$8" dn="Z_A600D8D5_C13F_49F2_9D2C_FC8EA32AC551_.wvu.PrintTitles" sId="1"/>
    <undo index="0" exp="area" ref3D="1" dr="$A$206:$XFD$208" dn="Z_9BFA17BE_4413_48EA_8DFA_9D7972E1D966_.wvu.Rows" sId="1"/>
    <undo index="0" exp="area" ref3D="1" dr="$A$8:$XFD$8" dn="Z_966D3932_E429_4C59_AC55_697D9EEA620A_.wvu.PrintTitles" sId="1"/>
    <undo index="0" exp="area" ref3D="1" dr="$A$8:$XFD$8" dn="Z_95A7493F_2B11_406A_BB91_458FD9DC3BAE_.wvu.PrintTitles" sId="1"/>
    <undo index="0" exp="area" ref3D="1" dr="$A$8:$XFD$8" dn="Z_8FB1E024_9866_4CAD_B900_0CCFEA27B234_.wvu.PrintTitles" sId="1"/>
    <undo index="0" exp="area" ref3D="1" dr="$A$8:$XFD$8" dn="Z_5EEB5DC5_097B_47D6_81BA_F19E1000B57E_.wvu.PrintTitles" sId="1"/>
    <undo index="0" exp="area" ref3D="1" dr="$A$8:$XFD$8" dn="Z_452C56A1_7A56_4ADE_A5CF_E260228787E3_.wvu.PrintTitles" sId="1"/>
    <undo index="0" exp="area" ref3D="1" dr="$A$8:$XFD$8" dn="Z_3B5575E9_696E_4E1F_8BBE_8483CF318052_.wvu.PrintTitles" sId="1"/>
    <undo index="0" exp="area" ref3D="1" dr="$A$8:$XFD$8" dn="Z_221AFC77_C97B_4D44_8163_7AA758A08BF9_.wvu.PrintTitles" sId="1"/>
    <undo index="0" exp="area" ref3D="1" dr="$A$88:$XFD$88" dn="Z_1BDFBE17_25BB_4BB9_B67F_4757B39B2D64_.wvu.Rows" sId="1"/>
    <rfmt sheetId="1" xfDxf="1" sqref="A1:XFD1" start="0" length="0">
      <dxf>
        <font>
          <sz val="11"/>
        </font>
      </dxf>
    </rfmt>
    <rfmt sheetId="1" sqref="A1" start="0" length="0">
      <dxf>
        <font>
          <sz val="11"/>
          <name val="Times New Roman"/>
          <scheme val="none"/>
        </font>
        <alignment horizontal="right" vertical="top" readingOrder="0"/>
      </dxf>
    </rfmt>
    <rfmt sheetId="1" sqref="B1" start="0" length="0">
      <dxf>
        <font>
          <sz val="11"/>
          <name val="Times New Roman"/>
          <scheme val="none"/>
        </font>
      </dxf>
    </rfmt>
    <rfmt sheetId="1" sqref="C1" start="0" length="0">
      <dxf>
        <font>
          <sz val="11"/>
          <color indexed="8"/>
          <name val="Times New Roman"/>
          <scheme val="none"/>
        </font>
        <numFmt numFmtId="167" formatCode="#,##0.000"/>
      </dxf>
    </rfmt>
    <rfmt sheetId="1" sqref="D1" start="0" length="0">
      <dxf>
        <font>
          <sz val="11"/>
          <color indexed="8"/>
          <name val="Times New Roman"/>
          <scheme val="none"/>
        </font>
        <numFmt numFmtId="167" formatCode="#,##0.000"/>
      </dxf>
    </rfmt>
    <rfmt sheetId="1" sqref="E1" start="0" length="0">
      <dxf>
        <font>
          <sz val="14"/>
          <name val="Times New Roman"/>
          <scheme val="none"/>
        </font>
        <numFmt numFmtId="167" formatCode="#,##0.000"/>
      </dxf>
    </rfmt>
    <rfmt sheetId="1" sqref="F1" start="0" length="0">
      <dxf>
        <font>
          <sz val="14"/>
          <name val="Times New Roman"/>
          <scheme val="none"/>
        </font>
        <numFmt numFmtId="165" formatCode="0.0"/>
        <alignment horizontal="right" vertical="top" readingOrder="0"/>
      </dxf>
    </rfmt>
    <rfmt sheetId="1" sqref="G1" start="0" length="0">
      <dxf>
        <font>
          <sz val="11"/>
          <color indexed="10"/>
          <name val="Times New Roman"/>
          <scheme val="none"/>
        </font>
        <numFmt numFmtId="167" formatCode="#,##0.000"/>
      </dxf>
    </rfmt>
    <rfmt sheetId="1" sqref="H1" start="0" length="0">
      <dxf>
        <font>
          <sz val="11"/>
          <name val="Times New Roman"/>
          <scheme val="none"/>
        </font>
        <numFmt numFmtId="167" formatCode="#,##0.000"/>
      </dxf>
    </rfmt>
    <rfmt sheetId="1" sqref="I1" start="0" length="0">
      <dxf>
        <font>
          <sz val="11"/>
          <name val="Times New Roman"/>
          <scheme val="none"/>
        </font>
        <numFmt numFmtId="167" formatCode="#,##0.000"/>
      </dxf>
    </rfmt>
    <rfmt sheetId="1" sqref="J1" start="0" length="0">
      <dxf>
        <font>
          <sz val="11"/>
          <name val="Times New Roman"/>
          <scheme val="none"/>
        </font>
        <alignment horizontal="right" vertical="top" readingOrder="0"/>
      </dxf>
    </rfmt>
  </rrc>
  <rrc rId="2786" sId="1" ref="A1:XFD1" action="deleteRow">
    <undo index="0" exp="area" ref3D="1" dr="$A$7:$XFD$7" dn="Заголовки_для_печати" sId="1"/>
    <undo index="0" exp="area" ref3D="1" dr="$A$7:$XFD$7" dn="Z_E147D13D_D04D_431E_888C_5A9AE670FC44_.wvu.PrintTitles" sId="1"/>
    <undo index="0" exp="area" ref3D="1" dr="$A$205:$XFD$207" dn="Z_D0621073_25BE_47D7_AC33_51146458D41C_.wvu.Rows" sId="1"/>
    <undo index="0" exp="area" ref3D="1" dr="$A$7:$XFD$7" dn="Z_CFD58EC5_F475_4F0C_8822_861C497EA100_.wvu.PrintTitles" sId="1"/>
    <undo index="0" exp="area" ref3D="1" dr="$A$7:$XFD$7" dn="Z_A600D8D5_C13F_49F2_9D2C_FC8EA32AC551_.wvu.PrintTitles" sId="1"/>
    <undo index="0" exp="area" ref3D="1" dr="$A$205:$XFD$207" dn="Z_9BFA17BE_4413_48EA_8DFA_9D7972E1D966_.wvu.Rows" sId="1"/>
    <undo index="0" exp="area" ref3D="1" dr="$A$7:$XFD$7" dn="Z_966D3932_E429_4C59_AC55_697D9EEA620A_.wvu.PrintTitles" sId="1"/>
    <undo index="0" exp="area" ref3D="1" dr="$A$7:$XFD$7" dn="Z_95A7493F_2B11_406A_BB91_458FD9DC3BAE_.wvu.PrintTitles" sId="1"/>
    <undo index="0" exp="area" ref3D="1" dr="$A$7:$XFD$7" dn="Z_8FB1E024_9866_4CAD_B900_0CCFEA27B234_.wvu.PrintTitles" sId="1"/>
    <undo index="0" exp="area" ref3D="1" dr="$A$7:$XFD$7" dn="Z_5EEB5DC5_097B_47D6_81BA_F19E1000B57E_.wvu.PrintTitles" sId="1"/>
    <undo index="0" exp="area" ref3D="1" dr="$A$7:$XFD$7" dn="Z_452C56A1_7A56_4ADE_A5CF_E260228787E3_.wvu.PrintTitles" sId="1"/>
    <undo index="0" exp="area" ref3D="1" dr="$A$7:$XFD$7" dn="Z_3B5575E9_696E_4E1F_8BBE_8483CF318052_.wvu.PrintTitles" sId="1"/>
    <undo index="0" exp="area" ref3D="1" dr="$A$7:$XFD$7" dn="Z_221AFC77_C97B_4D44_8163_7AA758A08BF9_.wvu.PrintTitles" sId="1"/>
    <undo index="0" exp="area" ref3D="1" dr="$A$87:$XFD$87" dn="Z_1BDFBE17_25BB_4BB9_B67F_4757B39B2D64_.wvu.Rows" sId="1"/>
    <rfmt sheetId="1" xfDxf="1" sqref="A1:XFD1" start="0" length="0">
      <dxf>
        <font>
          <sz val="11"/>
        </font>
      </dxf>
    </rfmt>
    <rfmt sheetId="1" sqref="A1" start="0" length="0">
      <dxf>
        <font>
          <sz val="11"/>
          <name val="Times New Roman"/>
          <scheme val="none"/>
        </font>
        <alignment horizontal="right" vertical="top" readingOrder="0"/>
      </dxf>
    </rfmt>
    <rfmt sheetId="1" sqref="B1" start="0" length="0">
      <dxf>
        <font>
          <sz val="11"/>
          <name val="Times New Roman"/>
          <scheme val="none"/>
        </font>
      </dxf>
    </rfmt>
    <rfmt sheetId="1" sqref="C1" start="0" length="0">
      <dxf>
        <font>
          <sz val="11"/>
          <color indexed="8"/>
          <name val="Times New Roman"/>
          <scheme val="none"/>
        </font>
        <numFmt numFmtId="167" formatCode="#,##0.000"/>
      </dxf>
    </rfmt>
    <rfmt sheetId="1" sqref="D1" start="0" length="0">
      <dxf>
        <font>
          <sz val="11"/>
          <color indexed="8"/>
          <name val="Times New Roman"/>
          <scheme val="none"/>
        </font>
        <numFmt numFmtId="167" formatCode="#,##0.000"/>
      </dxf>
    </rfmt>
    <rfmt sheetId="1" sqref="E1" start="0" length="0">
      <dxf>
        <font>
          <sz val="14"/>
          <name val="Times New Roman"/>
          <scheme val="none"/>
        </font>
        <numFmt numFmtId="167" formatCode="#,##0.000"/>
      </dxf>
    </rfmt>
    <rfmt sheetId="1" sqref="F1" start="0" length="0">
      <dxf>
        <font>
          <sz val="14"/>
          <name val="Times New Roman"/>
          <scheme val="none"/>
        </font>
        <numFmt numFmtId="165" formatCode="0.0"/>
        <alignment horizontal="right" vertical="top" readingOrder="0"/>
      </dxf>
    </rfmt>
    <rfmt sheetId="1" sqref="G1" start="0" length="0">
      <dxf>
        <font>
          <sz val="11"/>
          <color indexed="10"/>
          <name val="Times New Roman"/>
          <scheme val="none"/>
        </font>
        <numFmt numFmtId="167" formatCode="#,##0.000"/>
      </dxf>
    </rfmt>
    <rfmt sheetId="1" sqref="H1" start="0" length="0">
      <dxf>
        <font>
          <sz val="11"/>
          <name val="Times New Roman"/>
          <scheme val="none"/>
        </font>
        <numFmt numFmtId="167" formatCode="#,##0.000"/>
      </dxf>
    </rfmt>
    <rfmt sheetId="1" sqref="I1" start="0" length="0">
      <dxf>
        <font>
          <sz val="11"/>
          <name val="Times New Roman"/>
          <scheme val="none"/>
        </font>
        <numFmt numFmtId="167" formatCode="#,##0.000"/>
      </dxf>
    </rfmt>
    <rfmt sheetId="1" sqref="J1" start="0" length="0">
      <dxf>
        <font>
          <sz val="11"/>
          <name val="Times New Roman"/>
          <scheme val="none"/>
        </font>
        <alignment horizontal="right" vertical="top" readingOrder="0"/>
      </dxf>
    </rfmt>
  </rrc>
  <rcv guid="{966D3932-E429-4C59-AC55-697D9EEA620A}" action="delete"/>
  <rdn rId="0" localSheetId="1" customView="1" name="Z_966D3932_E429_4C59_AC55_697D9EEA620A_.wvu.PrintArea" hidden="1" oldHidden="1">
    <formula>общее!$A$1:$J$316</formula>
    <oldFormula>общее!$A$1:$J$316</oldFormula>
  </rdn>
  <rdn rId="0" localSheetId="1" customView="1" name="Z_966D3932_E429_4C59_AC55_697D9EEA620A_.wvu.PrintTitles" hidden="1" oldHidden="1">
    <formula>общее!$6:$6</formula>
    <oldFormula>общее!$6:$6</oldFormula>
  </rdn>
  <rdn rId="0" localSheetId="1" customView="1" name="Z_966D3932_E429_4C59_AC55_697D9EEA620A_.wvu.FilterData" hidden="1" oldHidden="1">
    <formula>общее!$A$6:$J$553</formula>
    <oldFormula>общее!$A$6:$J$553</oldFormula>
  </rdn>
  <rcv guid="{966D3932-E429-4C59-AC55-697D9EEA620A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2743" sId="1">
    <oc r="J137">
      <f>SUM(H137/G137*100)</f>
    </oc>
    <nc r="J137" t="inlineStr">
      <is>
        <t>в 2,0 р.б.</t>
      </is>
    </nc>
  </rcc>
  <rcc rId="2744" sId="1">
    <oc r="J229">
      <f>SUM(H229/G229*100)</f>
    </oc>
    <nc r="J229" t="inlineStr">
      <is>
        <t>в 2,3 р.б.</t>
      </is>
    </nc>
  </rcc>
  <rcc rId="2745" sId="1" odxf="1" dxf="1">
    <oc r="J254">
      <f>SUM(H254/G254*100)</f>
    </oc>
    <nc r="J254" t="inlineStr">
      <is>
        <t>в 1,6 р.б.</t>
      </is>
    </nc>
    <odxf>
      <font>
        <sz val="16"/>
        <color indexed="8"/>
        <name val="Times New Roman"/>
        <scheme val="none"/>
      </font>
    </odxf>
    <ndxf>
      <font>
        <sz val="16"/>
        <color indexed="8"/>
        <name val="Times New Roman"/>
        <scheme val="none"/>
      </font>
    </ndxf>
  </rcc>
  <rcc rId="2746" sId="1">
    <oc r="J273">
      <f>SUM(H273/G273*100)</f>
    </oc>
    <nc r="J273" t="inlineStr">
      <is>
        <t>в 1,9 р.б.</t>
      </is>
    </nc>
  </rcc>
  <rcc rId="2747" sId="1">
    <oc r="J275">
      <f>SUM(H275/G275*100)</f>
    </oc>
    <nc r="J275" t="inlineStr">
      <is>
        <t>в 1,5 р б.</t>
      </is>
    </nc>
  </rcc>
  <rcc rId="2748" sId="1">
    <nc r="K131">
      <f>H131/G131</f>
    </nc>
  </rcc>
  <rfmt sheetId="1" sqref="K131" start="0" length="2147483647">
    <dxf>
      <font>
        <name val="Times New Roman"/>
        <scheme val="none"/>
      </font>
    </dxf>
  </rfmt>
  <rfmt sheetId="1" sqref="K131" start="0" length="2147483647">
    <dxf>
      <font>
        <b/>
      </font>
    </dxf>
  </rfmt>
  <rfmt sheetId="1" sqref="K131" start="0" length="2147483647">
    <dxf>
      <font>
        <sz val="14"/>
      </font>
    </dxf>
  </rfmt>
  <rcc rId="2749" sId="1" odxf="1" dxf="1">
    <nc r="K137">
      <f>H137/G137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50" sId="1" odxf="1" dxf="1">
    <nc r="K138">
      <f>H138/G138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51" sId="1" odxf="1" dxf="1">
    <nc r="K139">
      <f>H139/G139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52" sId="1" odxf="1" dxf="1">
    <nc r="K159">
      <f>H159/G159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53" sId="1" odxf="1" dxf="1">
    <nc r="K160">
      <f>H160/G160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54" sId="1" odxf="1" dxf="1">
    <nc r="K185">
      <f>H185/G185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55" sId="1" odxf="1" dxf="1">
    <nc r="K186">
      <f>H186/G186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56" sId="1" odxf="1" dxf="1">
    <nc r="K187">
      <f>H187/G187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57" sId="1" odxf="1" dxf="1">
    <nc r="K211">
      <f>H211/G211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58" sId="1" odxf="1" dxf="1">
    <nc r="K212">
      <f>H212/G212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59" sId="1" odxf="1" dxf="1">
    <nc r="K219">
      <f>H219/G219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60" sId="1" odxf="1" dxf="1">
    <nc r="K229">
      <f>H229/G229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61" sId="1" odxf="1" dxf="1">
    <nc r="K232">
      <f>H232/G232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62" sId="1" odxf="1" dxf="1">
    <nc r="K243">
      <f>H243/G243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63" sId="1" odxf="1" dxf="1">
    <nc r="K254">
      <f>H254/G254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64" sId="1" odxf="1" dxf="1">
    <nc r="K255">
      <f>H255/G255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65" sId="1" odxf="1" dxf="1">
    <nc r="K265">
      <f>H265/G265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66" sId="1" odxf="1" dxf="1">
    <nc r="K273">
      <f>H273/G273</f>
    </nc>
    <odxf>
      <font>
        <b val="0"/>
        <sz val="11"/>
      </font>
    </odxf>
    <ndxf>
      <font>
        <b/>
        <sz val="14"/>
        <name val="Times New Roman"/>
        <scheme val="none"/>
      </font>
    </ndxf>
  </rcc>
  <rcc rId="2767" sId="1" odxf="1" dxf="1">
    <nc r="K275">
      <f>H275/G275</f>
    </nc>
    <odxf>
      <font>
        <b val="0"/>
        <sz val="11"/>
      </font>
      <fill>
        <patternFill patternType="solid">
          <bgColor indexed="9"/>
        </patternFill>
      </fill>
    </odxf>
    <ndxf>
      <font>
        <b/>
        <sz val="14"/>
        <name val="Times New Roman"/>
        <scheme val="none"/>
      </font>
      <fill>
        <patternFill patternType="none">
          <bgColor indexed="65"/>
        </patternFill>
      </fill>
    </ndxf>
  </rcc>
  <rcc rId="2768" sId="1" odxf="1" dxf="1">
    <nc r="K277">
      <f>H277/G277</f>
    </nc>
    <odxf>
      <font>
        <b val="0"/>
        <sz val="11"/>
      </font>
      <fill>
        <patternFill patternType="solid">
          <bgColor indexed="9"/>
        </patternFill>
      </fill>
    </odxf>
    <ndxf>
      <font>
        <b/>
        <sz val="14"/>
        <name val="Times New Roman"/>
        <scheme val="none"/>
      </font>
      <fill>
        <patternFill patternType="none">
          <bgColor indexed="65"/>
        </patternFill>
      </fill>
    </ndxf>
  </rcc>
  <rcc rId="2769" sId="1" odxf="1" dxf="1">
    <nc r="K279">
      <f>H279/G279</f>
    </nc>
    <odxf>
      <font>
        <b val="0"/>
        <sz val="11"/>
      </font>
      <fill>
        <patternFill patternType="solid">
          <bgColor indexed="9"/>
        </patternFill>
      </fill>
    </odxf>
    <ndxf>
      <font>
        <b/>
        <sz val="14"/>
        <name val="Times New Roman"/>
        <scheme val="none"/>
      </font>
      <fill>
        <patternFill patternType="none">
          <bgColor indexed="65"/>
        </patternFill>
      </fill>
    </ndxf>
  </rcc>
  <rcc rId="2770" sId="1" odxf="1" dxf="1">
    <nc r="K280">
      <f>H280/G280</f>
    </nc>
    <odxf>
      <font>
        <b val="0"/>
        <sz val="11"/>
      </font>
      <fill>
        <patternFill patternType="solid">
          <bgColor indexed="9"/>
        </patternFill>
      </fill>
    </odxf>
    <ndxf>
      <font>
        <b/>
        <sz val="14"/>
        <name val="Times New Roman"/>
        <scheme val="none"/>
      </font>
      <fill>
        <patternFill patternType="none">
          <bgColor indexed="65"/>
        </patternFill>
      </fill>
    </ndxf>
  </rcc>
  <rcc rId="2771" sId="1" odxf="1" dxf="1">
    <nc r="K290">
      <f>H290/G290</f>
    </nc>
    <odxf>
      <font>
        <b val="0"/>
        <sz val="11"/>
      </font>
      <fill>
        <patternFill patternType="solid">
          <bgColor theme="0"/>
        </patternFill>
      </fill>
    </odxf>
    <ndxf>
      <font>
        <b/>
        <sz val="14"/>
        <name val="Times New Roman"/>
        <scheme val="none"/>
      </font>
      <fill>
        <patternFill patternType="none">
          <bgColor indexed="65"/>
        </patternFill>
      </fill>
    </ndxf>
  </rcc>
  <rcc rId="2772" sId="1" odxf="1" dxf="1">
    <nc r="K291">
      <f>H291/G291</f>
    </nc>
    <odxf>
      <font>
        <b val="0"/>
        <sz val="11"/>
      </font>
      <fill>
        <patternFill patternType="solid">
          <bgColor theme="0"/>
        </patternFill>
      </fill>
    </odxf>
    <ndxf>
      <font>
        <b/>
        <sz val="14"/>
        <name val="Times New Roman"/>
        <scheme val="none"/>
      </font>
      <fill>
        <patternFill patternType="none">
          <bgColor indexed="65"/>
        </patternFill>
      </fill>
    </ndxf>
  </rcc>
  <rcc rId="2773" sId="1">
    <oc r="J139" t="inlineStr">
      <is>
        <t>в 3,2 р.б.</t>
      </is>
    </oc>
    <nc r="J139" t="inlineStr">
      <is>
        <t>в 3,3 р.б.</t>
      </is>
    </nc>
  </rcc>
  <rrc rId="2774" sId="1" ref="K1:K1048576" action="deleteCol">
    <undo index="0" exp="area" ref3D="1" dr="$A$6:$XFD$6" dn="Заголовки_для_печати" sId="1"/>
    <undo index="0" exp="area" ref3D="1" dr="$A$6:$XFD$6" dn="Z_E147D13D_D04D_431E_888C_5A9AE670FC44_.wvu.PrintTitles" sId="1"/>
    <undo index="0" exp="area" ref3D="1" dr="$A$204:$XFD$206" dn="Z_D0621073_25BE_47D7_AC33_51146458D41C_.wvu.Rows" sId="1"/>
    <undo index="0" exp="area" ref3D="1" dr="$A$6:$XFD$6" dn="Z_CFD58EC5_F475_4F0C_8822_861C497EA100_.wvu.PrintTitles" sId="1"/>
    <undo index="0" exp="area" ref3D="1" dr="$A$6:$XFD$6" dn="Z_A600D8D5_C13F_49F2_9D2C_FC8EA32AC551_.wvu.PrintTitles" sId="1"/>
    <undo index="0" exp="area" ref3D="1" dr="$A$204:$XFD$206" dn="Z_9BFA17BE_4413_48EA_8DFA_9D7972E1D966_.wvu.Rows" sId="1"/>
    <undo index="0" exp="area" ref3D="1" dr="$A$6:$XFD$6" dn="Z_966D3932_E429_4C59_AC55_697D9EEA620A_.wvu.PrintTitles" sId="1"/>
    <undo index="0" exp="area" ref3D="1" dr="$A$6:$XFD$6" dn="Z_95A7493F_2B11_406A_BB91_458FD9DC3BAE_.wvu.PrintTitles" sId="1"/>
    <undo index="0" exp="area" ref3D="1" dr="$A$6:$XFD$6" dn="Z_8FB1E024_9866_4CAD_B900_0CCFEA27B234_.wvu.PrintTitles" sId="1"/>
    <undo index="0" exp="area" ref3D="1" dr="$A$6:$XFD$6" dn="Z_5EEB5DC5_097B_47D6_81BA_F19E1000B57E_.wvu.PrintTitles" sId="1"/>
    <undo index="0" exp="area" ref3D="1" dr="$A$6:$XFD$6" dn="Z_452C56A1_7A56_4ADE_A5CF_E260228787E3_.wvu.PrintTitles" sId="1"/>
    <undo index="0" exp="area" ref3D="1" dr="$A$6:$XFD$6" dn="Z_3B5575E9_696E_4E1F_8BBE_8483CF318052_.wvu.PrintTitles" sId="1"/>
    <undo index="0" exp="area" ref3D="1" dr="$A$6:$XFD$6" dn="Z_221AFC77_C97B_4D44_8163_7AA758A08BF9_.wvu.PrintTitles" sId="1"/>
    <undo index="0" exp="area" ref3D="1" dr="$A$86:$XFD$86" dn="Z_1BDFBE17_25BB_4BB9_B67F_4757B39B2D64_.wvu.Rows" sId="1"/>
    <rfmt sheetId="1" xfDxf="1" sqref="K1:K1048576" start="0" length="0">
      <dxf>
        <font>
          <sz val="11"/>
        </font>
      </dxf>
    </rfmt>
    <rcc rId="0" sId="1" dxf="1">
      <nc r="K131">
        <f>H131/G131</f>
      </nc>
      <ndxf>
        <font>
          <b/>
          <sz val="14"/>
          <name val="Times New Roman"/>
          <scheme val="none"/>
        </font>
      </ndxf>
    </rcc>
    <rcc rId="0" sId="1" dxf="1">
      <nc r="K137">
        <f>H137/G137</f>
      </nc>
      <ndxf>
        <font>
          <b/>
          <sz val="14"/>
          <name val="Times New Roman"/>
          <scheme val="none"/>
        </font>
      </ndxf>
    </rcc>
    <rcc rId="0" sId="1" dxf="1">
      <nc r="K138">
        <f>H138/G138</f>
      </nc>
      <ndxf>
        <font>
          <b/>
          <sz val="14"/>
          <name val="Times New Roman"/>
          <scheme val="none"/>
        </font>
      </ndxf>
    </rcc>
    <rcc rId="0" sId="1" dxf="1">
      <nc r="K139">
        <f>H139/G139</f>
      </nc>
      <ndxf>
        <font>
          <b/>
          <sz val="14"/>
          <name val="Times New Roman"/>
          <scheme val="none"/>
        </font>
      </ndxf>
    </rcc>
    <rcc rId="0" sId="1" dxf="1">
      <nc r="K159">
        <f>H159/G159</f>
      </nc>
      <ndxf>
        <font>
          <b/>
          <sz val="14"/>
          <name val="Times New Roman"/>
          <scheme val="none"/>
        </font>
      </ndxf>
    </rcc>
    <rcc rId="0" sId="1" dxf="1">
      <nc r="K160">
        <f>H160/G160</f>
      </nc>
      <ndxf>
        <font>
          <b/>
          <sz val="14"/>
          <name val="Times New Roman"/>
          <scheme val="none"/>
        </font>
      </ndxf>
    </rcc>
    <rcc rId="0" sId="1" dxf="1">
      <nc r="K185">
        <f>H185/G185</f>
      </nc>
      <ndxf>
        <font>
          <b/>
          <sz val="14"/>
          <name val="Times New Roman"/>
          <scheme val="none"/>
        </font>
      </ndxf>
    </rcc>
    <rcc rId="0" sId="1" dxf="1">
      <nc r="K186">
        <f>H186/G186</f>
      </nc>
      <ndxf>
        <font>
          <b/>
          <sz val="14"/>
          <name val="Times New Roman"/>
          <scheme val="none"/>
        </font>
      </ndxf>
    </rcc>
    <rcc rId="0" sId="1" dxf="1">
      <nc r="K187">
        <f>H187/G187</f>
      </nc>
      <ndxf>
        <font>
          <b/>
          <sz val="14"/>
          <name val="Times New Roman"/>
          <scheme val="none"/>
        </font>
      </ndxf>
    </rcc>
    <rcc rId="0" sId="1" dxf="1">
      <nc r="K211">
        <f>H211/G211</f>
      </nc>
      <ndxf>
        <font>
          <b/>
          <sz val="14"/>
          <name val="Times New Roman"/>
          <scheme val="none"/>
        </font>
      </ndxf>
    </rcc>
    <rcc rId="0" sId="1" dxf="1">
      <nc r="K212">
        <f>H212/G212</f>
      </nc>
      <ndxf>
        <font>
          <b/>
          <sz val="14"/>
          <name val="Times New Roman"/>
          <scheme val="none"/>
        </font>
      </ndxf>
    </rcc>
    <rcc rId="0" sId="1" dxf="1">
      <nc r="K219">
        <f>H219/G219</f>
      </nc>
      <ndxf>
        <font>
          <b/>
          <sz val="14"/>
          <name val="Times New Roman"/>
          <scheme val="none"/>
        </font>
      </ndxf>
    </rcc>
    <rcc rId="0" sId="1" dxf="1">
      <nc r="K229">
        <f>H229/G229</f>
      </nc>
      <ndxf>
        <font>
          <b/>
          <sz val="14"/>
          <name val="Times New Roman"/>
          <scheme val="none"/>
        </font>
      </ndxf>
    </rcc>
    <rcc rId="0" sId="1" dxf="1">
      <nc r="K232">
        <f>H232/G232</f>
      </nc>
      <ndxf>
        <font>
          <b/>
          <sz val="14"/>
          <name val="Times New Roman"/>
          <scheme val="none"/>
        </font>
      </ndxf>
    </rcc>
    <rfmt sheetId="1" sqref="K235" start="0" length="0">
      <dxf>
        <fill>
          <patternFill patternType="solid">
            <bgColor theme="0"/>
          </patternFill>
        </fill>
      </dxf>
    </rfmt>
    <rcc rId="0" sId="1" dxf="1">
      <nc r="K243">
        <f>H243/G243</f>
      </nc>
      <ndxf>
        <font>
          <b/>
          <sz val="14"/>
          <name val="Times New Roman"/>
          <scheme val="none"/>
        </font>
      </ndxf>
    </rcc>
    <rcc rId="0" sId="1" dxf="1">
      <nc r="K254">
        <f>H254/G254</f>
      </nc>
      <ndxf>
        <font>
          <b/>
          <sz val="14"/>
          <name val="Times New Roman"/>
          <scheme val="none"/>
        </font>
      </ndxf>
    </rcc>
    <rcc rId="0" sId="1" dxf="1">
      <nc r="K255">
        <f>H255/G255</f>
      </nc>
      <ndxf>
        <font>
          <b/>
          <sz val="14"/>
          <name val="Times New Roman"/>
          <scheme val="none"/>
        </font>
      </ndxf>
    </rcc>
    <rcc rId="0" sId="1" dxf="1">
      <nc r="K265">
        <f>H265/G265</f>
      </nc>
      <ndxf>
        <font>
          <b/>
          <sz val="14"/>
          <name val="Times New Roman"/>
          <scheme val="none"/>
        </font>
      </ndxf>
    </rcc>
    <rfmt sheetId="1" sqref="K272" start="0" length="0">
      <dxf>
        <fill>
          <patternFill patternType="solid">
            <bgColor indexed="9"/>
          </patternFill>
        </fill>
      </dxf>
    </rfmt>
    <rcc rId="0" sId="1" dxf="1">
      <nc r="K273">
        <f>H273/G273</f>
      </nc>
      <ndxf>
        <font>
          <b/>
          <sz val="14"/>
          <name val="Times New Roman"/>
          <scheme val="none"/>
        </font>
      </ndxf>
    </rcc>
    <rfmt sheetId="1" sqref="K274" start="0" length="0">
      <dxf>
        <fill>
          <patternFill patternType="solid">
            <bgColor indexed="9"/>
          </patternFill>
        </fill>
      </dxf>
    </rfmt>
    <rcc rId="0" sId="1" dxf="1">
      <nc r="K275">
        <f>H275/G275</f>
      </nc>
      <ndxf>
        <font>
          <b/>
          <sz val="14"/>
          <name val="Times New Roman"/>
          <scheme val="none"/>
        </font>
      </ndxf>
    </rcc>
    <rfmt sheetId="1" sqref="K276" start="0" length="0">
      <dxf>
        <fill>
          <patternFill patternType="solid">
            <bgColor indexed="9"/>
          </patternFill>
        </fill>
      </dxf>
    </rfmt>
    <rcc rId="0" sId="1" dxf="1">
      <nc r="K277">
        <f>H277/G277</f>
      </nc>
      <ndxf>
        <font>
          <b/>
          <sz val="14"/>
          <name val="Times New Roman"/>
          <scheme val="none"/>
        </font>
      </ndxf>
    </rcc>
    <rfmt sheetId="1" sqref="K278" start="0" length="0">
      <dxf>
        <fill>
          <patternFill patternType="solid">
            <bgColor indexed="9"/>
          </patternFill>
        </fill>
      </dxf>
    </rfmt>
    <rcc rId="0" sId="1" dxf="1">
      <nc r="K279">
        <f>H279/G279</f>
      </nc>
      <ndxf>
        <font>
          <b/>
          <sz val="14"/>
          <name val="Times New Roman"/>
          <scheme val="none"/>
        </font>
      </ndxf>
    </rcc>
    <rcc rId="0" sId="1" dxf="1">
      <nc r="K280">
        <f>H280/G280</f>
      </nc>
      <ndxf>
        <font>
          <b/>
          <sz val="14"/>
          <name val="Times New Roman"/>
          <scheme val="none"/>
        </font>
      </ndxf>
    </rcc>
    <rcc rId="0" sId="1" dxf="1">
      <nc r="K290">
        <f>H290/G290</f>
      </nc>
      <ndxf>
        <font>
          <b/>
          <sz val="14"/>
          <name val="Times New Roman"/>
          <scheme val="none"/>
        </font>
      </ndxf>
    </rcc>
    <rcc rId="0" sId="1" dxf="1">
      <nc r="K291">
        <f>H291/G291</f>
      </nc>
      <ndxf>
        <font>
          <b/>
          <sz val="14"/>
          <name val="Times New Roman"/>
          <scheme val="none"/>
        </font>
      </ndxf>
    </rcc>
  </rrc>
</revisions>
</file>

<file path=xl/revisions/revisionLog191.xml><?xml version="1.0" encoding="utf-8"?>
<revisions xmlns="http://schemas.openxmlformats.org/spreadsheetml/2006/main" xmlns:r="http://schemas.openxmlformats.org/officeDocument/2006/relationships">
  <rcc rId="2663" sId="1">
    <oc r="C320">
      <f>C318-C304</f>
    </oc>
    <nc r="C320"/>
  </rcc>
  <rcc rId="2664" sId="1">
    <oc r="D320">
      <f>D318-D304</f>
    </oc>
    <nc r="D320"/>
  </rcc>
  <rcc rId="2665" sId="1">
    <oc r="G320">
      <f>G318-G304</f>
    </oc>
    <nc r="G320"/>
  </rcc>
  <rcc rId="2666" sId="1">
    <oc r="H320">
      <f>H318-H304</f>
    </oc>
    <nc r="H320"/>
  </rcc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v guid="{CFD58EC5-F475-4F0C-8822-861C497EA100}" action="delete"/>
  <rdn rId="0" localSheetId="1" customView="1" name="Z_CFD58EC5_F475_4F0C_8822_861C497EA100_.wvu.PrintTitles" hidden="1" oldHidden="1">
    <formula>общее!$6:$6</formula>
    <oldFormula>общее!$6:$6</oldFormula>
  </rdn>
  <rdn rId="0" localSheetId="1" customView="1" name="Z_CFD58EC5_F475_4F0C_8822_861C497EA100_.wvu.FilterData" hidden="1" oldHidden="1">
    <formula>общее!$A$6:$J$553</formula>
    <oldFormula>общее!$A$6:$J$553</oldFormula>
  </rdn>
  <rcv guid="{CFD58EC5-F475-4F0C-8822-861C497EA100}" action="add"/>
</revisions>
</file>

<file path=xl/revisions/revisionLog19112.xml><?xml version="1.0" encoding="utf-8"?>
<revisions xmlns="http://schemas.openxmlformats.org/spreadsheetml/2006/main" xmlns:r="http://schemas.openxmlformats.org/officeDocument/2006/relationships">
  <rcc rId="1919" sId="1" numFmtId="4">
    <oc r="D11">
      <v>1130273.42</v>
    </oc>
    <nc r="D11">
      <v>1559718.8370000001</v>
    </nc>
  </rcc>
  <rcc rId="1920" sId="1" numFmtId="4">
    <oc r="D12">
      <v>189121.18700000001</v>
    </oc>
    <nc r="D12">
      <v>262723.64899999998</v>
    </nc>
  </rcc>
  <rcc rId="1921" sId="1" numFmtId="4">
    <oc r="D13">
      <v>23284.294000000002</v>
    </oc>
    <nc r="D13">
      <v>34833.027000000002</v>
    </nc>
  </rcc>
  <rcc rId="1922" sId="1" numFmtId="4">
    <oc r="D14">
      <v>20632.019</v>
    </oc>
    <nc r="D14">
      <v>26667.116999999998</v>
    </nc>
  </rcc>
  <rcc rId="1923" sId="1" numFmtId="4">
    <oc r="D16">
      <v>12.019</v>
    </oc>
    <nc r="D16">
      <v>11.611000000000001</v>
    </nc>
  </rcc>
  <rcc rId="1924" sId="1" numFmtId="4">
    <oc r="D18">
      <v>893.524</v>
    </oc>
    <nc r="D18">
      <v>960.67499999999995</v>
    </nc>
  </rcc>
  <rcc rId="1925" sId="1" numFmtId="4">
    <oc r="D20">
      <v>10.968</v>
    </oc>
    <nc r="D20">
      <v>16.454999999999998</v>
    </nc>
  </rcc>
  <rcc rId="1926" sId="1" numFmtId="4">
    <oc r="D23">
      <v>12633.985000000001</v>
    </oc>
    <nc r="D23">
      <v>17363.879000000001</v>
    </nc>
  </rcc>
  <rcc rId="1927" sId="1" numFmtId="4">
    <oc r="D25">
      <v>54228.701000000001</v>
    </oc>
    <nc r="D25">
      <v>71433.119999999995</v>
    </nc>
  </rcc>
  <rcc rId="1928" sId="1" numFmtId="4">
    <oc r="D26">
      <v>76795.774000000005</v>
    </oc>
    <nc r="D26">
      <v>107803.658</v>
    </nc>
  </rcc>
  <rcc rId="1929" sId="1" numFmtId="4">
    <oc r="D30">
      <v>200.69</v>
    </oc>
    <nc r="D30">
      <v>336.89499999999998</v>
    </nc>
  </rcc>
  <rcc rId="1930" sId="1" numFmtId="4">
    <oc r="D32">
      <v>2140.2220000000002</v>
    </oc>
    <nc r="D32">
      <v>2627.8539999999998</v>
    </nc>
  </rcc>
  <rcc rId="1931" sId="1" numFmtId="4">
    <oc r="D33">
      <v>22809.787</v>
    </oc>
    <nc r="D33">
      <v>30842.78</v>
    </nc>
  </rcc>
  <rcc rId="1932" sId="1" numFmtId="4">
    <oc r="D34">
      <v>80145.789999999994</v>
    </oc>
    <nc r="D34">
      <v>107319.649</v>
    </nc>
  </rcc>
  <rcc rId="1933" sId="1" numFmtId="4">
    <oc r="D35">
      <v>125973.29300000001</v>
    </oc>
    <nc r="D35">
      <v>164886.84700000001</v>
    </nc>
  </rcc>
  <rcc rId="1934" sId="1" numFmtId="4">
    <oc r="D36">
      <v>3409.0619999999999</v>
    </oc>
    <nc r="D36">
      <v>3977.2139999999999</v>
    </nc>
  </rcc>
  <rcc rId="1935" sId="1" numFmtId="4">
    <oc r="D37">
      <v>21241.347000000002</v>
    </oc>
    <nc r="D37">
      <v>26842.832999999999</v>
    </nc>
  </rcc>
  <rcc rId="1936" sId="1" numFmtId="4">
    <oc r="D38">
      <v>1375.4280000000001</v>
    </oc>
    <nc r="D38">
      <v>1814.085</v>
    </nc>
  </rcc>
  <rcc rId="1937" sId="1" numFmtId="4">
    <oc r="D39">
      <v>888.66200000000003</v>
    </oc>
    <nc r="D39">
      <v>1097.6410000000001</v>
    </nc>
  </rcc>
  <rcc rId="1938" sId="1" numFmtId="4">
    <oc r="D41">
      <v>575.81799999999998</v>
    </oc>
    <nc r="D41">
      <v>823.41700000000003</v>
    </nc>
  </rcc>
  <rcc rId="1939" sId="1" numFmtId="4">
    <oc r="D42">
      <v>130.904</v>
    </oc>
    <nc r="D42">
      <v>497.44799999999998</v>
    </nc>
  </rcc>
  <rcc rId="1940" sId="1" numFmtId="4">
    <oc r="D43">
      <v>3.879</v>
    </oc>
    <nc r="D43">
      <v>4.3789999999999996</v>
    </nc>
  </rcc>
  <rcc rId="1941" sId="1" numFmtId="4">
    <oc r="D45">
      <v>58405.531000000003</v>
    </oc>
    <nc r="D45">
      <v>79407.498999999996</v>
    </nc>
  </rcc>
  <rcc rId="1942" sId="1" numFmtId="4">
    <oc r="D46">
      <v>224162.177</v>
    </oc>
    <nc r="D46">
      <v>309179.51899999997</v>
    </nc>
  </rcc>
  <rcc rId="1943" sId="1" numFmtId="4">
    <oc r="D47">
      <v>0.40500000000000003</v>
    </oc>
    <nc r="D47">
      <v>0.745</v>
    </nc>
  </rcc>
  <rcc rId="1944" sId="1" numFmtId="4">
    <oc r="D52">
      <v>13.257</v>
    </oc>
    <nc r="D52">
      <v>13.567</v>
    </nc>
  </rcc>
  <rcc rId="1945" sId="1" numFmtId="4">
    <oc r="D55">
      <v>150.702</v>
    </oc>
    <nc r="D55">
      <v>218.03100000000001</v>
    </nc>
  </rcc>
  <rcc rId="1946" sId="1" numFmtId="4">
    <oc r="D58">
      <v>1434.0029999999999</v>
    </oc>
    <nc r="D58">
      <v>1907.1769999999999</v>
    </nc>
  </rcc>
  <rcc rId="1947" sId="1" numFmtId="4">
    <oc r="D59">
      <v>929.56700000000001</v>
    </oc>
    <nc r="D59">
      <v>1405.3520000000001</v>
    </nc>
  </rcc>
  <rcc rId="1948" sId="1" numFmtId="4">
    <oc r="D57">
      <v>984.654</v>
    </oc>
    <nc r="D57">
      <v>1056.7260000000001</v>
    </nc>
  </rcc>
  <rcc rId="1949" sId="1" numFmtId="4">
    <oc r="D62">
      <v>998.48299999999995</v>
    </oc>
    <nc r="D62">
      <v>1264.385</v>
    </nc>
  </rcc>
  <rcc rId="1950" sId="1" numFmtId="4">
    <oc r="D63">
      <v>16939.594000000001</v>
    </oc>
    <nc r="D63">
      <v>22697.125</v>
    </nc>
  </rcc>
  <rcc rId="1951" sId="1" numFmtId="4">
    <oc r="D65">
      <v>20.376000000000001</v>
    </oc>
    <nc r="D65">
      <v>42.19</v>
    </nc>
  </rcc>
  <rcc rId="1952" sId="1" numFmtId="4">
    <oc r="D66">
      <v>8940.5390000000007</v>
    </oc>
    <nc r="D66">
      <v>12965.777</v>
    </nc>
  </rcc>
  <rcc rId="1953" sId="1" numFmtId="4">
    <oc r="D64">
      <v>524.99099999999999</v>
    </oc>
    <nc r="D64">
      <v>753.08100000000002</v>
    </nc>
  </rcc>
  <rcc rId="1954" sId="1" numFmtId="4">
    <oc r="D68">
      <v>120.74</v>
    </oc>
    <nc r="D68">
      <v>163.63200000000001</v>
    </nc>
  </rcc>
  <rcc rId="1955" sId="1" numFmtId="4">
    <oc r="D70">
      <v>172.02099999999999</v>
    </oc>
    <nc r="D70">
      <v>236.96700000000001</v>
    </nc>
  </rcc>
  <rcc rId="1956" sId="1" numFmtId="4">
    <oc r="D69">
      <v>8.0879999999999992</v>
    </oc>
    <nc r="D69">
      <v>9.0660000000000007</v>
    </nc>
  </rcc>
  <rcc rId="1957" sId="1" numFmtId="4">
    <oc r="D74">
      <v>2737.9470000000001</v>
    </oc>
    <nc r="D74">
      <v>7791.7370000000001</v>
    </nc>
  </rcc>
  <rcc rId="1958" sId="1" numFmtId="4">
    <oc r="D76">
      <v>40</v>
    </oc>
    <nc r="D76">
      <v>145.80000000000001</v>
    </nc>
  </rcc>
  <rcc rId="1959" sId="1" numFmtId="4">
    <oc r="D78">
      <v>864.13599999999997</v>
    </oc>
    <nc r="D78">
      <v>1445.673</v>
    </nc>
  </rcc>
  <rcc rId="1960" sId="1" numFmtId="4">
    <oc r="D84">
      <v>62.061</v>
    </oc>
    <nc r="D84">
      <v>82.375</v>
    </nc>
  </rcc>
  <rcc rId="1961" sId="1" numFmtId="4">
    <oc r="D85">
      <v>6.7389999999999999</v>
    </oc>
    <nc r="D85">
      <v>9.9890000000000008</v>
    </nc>
  </rcc>
  <rcc rId="1962" sId="1" numFmtId="4">
    <oc r="C11">
      <v>947872.00300000003</v>
    </oc>
    <nc r="C11">
      <v>1324661.7520000001</v>
    </nc>
  </rcc>
  <rcc rId="1963" sId="1" numFmtId="4">
    <oc r="C12">
      <v>164545.016</v>
    </oc>
    <nc r="C12">
      <v>221002.16899999999</v>
    </nc>
  </rcc>
  <rcc rId="1964" sId="1" numFmtId="4">
    <oc r="D31">
      <v>2113.0680000000002</v>
    </oc>
    <nc r="D31">
      <v>2292.1460000000002</v>
    </nc>
  </rcc>
  <rcc rId="1965" sId="1" numFmtId="4">
    <oc r="C13">
      <v>16766.023000000001</v>
    </oc>
    <nc r="C13">
      <v>23677.51</v>
    </nc>
  </rcc>
  <rcc rId="1966" sId="1" numFmtId="4">
    <oc r="C14">
      <v>14587.977000000001</v>
    </oc>
    <nc r="C14">
      <v>20583.186000000002</v>
    </nc>
  </rcc>
  <rcc rId="1967" sId="1" numFmtId="4">
    <oc r="C16">
      <v>152.03</v>
    </oc>
    <nc r="C16">
      <v>211.66300000000001</v>
    </nc>
  </rcc>
  <rcc rId="1968" sId="1" numFmtId="4">
    <oc r="C18">
      <v>1574.819</v>
    </oc>
    <nc r="C18">
      <v>1643.211</v>
    </nc>
  </rcc>
  <rcc rId="1969" sId="1" numFmtId="4">
    <oc r="C20">
      <v>0.224</v>
    </oc>
    <nc r="C20">
      <v>0.30199999999999999</v>
    </nc>
  </rcc>
  <rcc rId="1970" sId="1" numFmtId="4">
    <oc r="C23">
      <v>14916.772999999999</v>
    </oc>
    <nc r="C23">
      <v>19919.22</v>
    </nc>
  </rcc>
  <rcc rId="1971" sId="1" numFmtId="4">
    <oc r="C25">
      <v>59269.303</v>
    </oc>
    <nc r="C25">
      <v>81593.827000000005</v>
    </nc>
  </rcc>
  <rcc rId="1972" sId="1" numFmtId="4">
    <oc r="C26">
      <v>84885.923999999999</v>
    </oc>
    <nc r="C26">
      <v>111001.22100000001</v>
    </nc>
  </rcc>
  <rcc rId="1973" sId="1" numFmtId="4">
    <oc r="C30">
      <v>338.03899999999999</v>
    </oc>
    <nc r="C30">
      <v>412.44600000000003</v>
    </nc>
  </rcc>
  <rcc rId="1974" sId="1" numFmtId="4">
    <oc r="C31">
      <v>1831.9469999999999</v>
    </oc>
    <nc r="C31">
      <v>2110.5340000000001</v>
    </nc>
  </rcc>
  <rcc rId="1975" sId="1" numFmtId="4">
    <oc r="C32">
      <v>1078.4960000000001</v>
    </oc>
    <nc r="C32">
      <v>1270.847</v>
    </nc>
  </rcc>
  <rcc rId="1976" sId="1" numFmtId="4">
    <oc r="C33">
      <v>20214.433000000001</v>
    </oc>
    <nc r="C33">
      <v>27263.212</v>
    </nc>
  </rcc>
  <rcc rId="1977" sId="1" numFmtId="4">
    <oc r="C34">
      <v>55570.911</v>
    </oc>
    <nc r="C34">
      <v>71634.481</v>
    </nc>
  </rcc>
  <rcc rId="1978" sId="1" numFmtId="4">
    <oc r="C36">
      <v>3731.2840000000001</v>
    </oc>
    <nc r="C36">
      <v>4199.2950000000001</v>
    </nc>
  </rcc>
  <rcc rId="1979" sId="1" numFmtId="4">
    <oc r="C37">
      <v>21289.317999999999</v>
    </oc>
    <nc r="C37">
      <v>26820.431</v>
    </nc>
  </rcc>
  <rcc rId="1980" sId="1" numFmtId="4">
    <oc r="C38">
      <v>2270.7179999999998</v>
    </oc>
    <nc r="C38">
      <v>3137.2840000000001</v>
    </nc>
  </rcc>
  <rcc rId="1981" sId="1" numFmtId="4">
    <oc r="C41">
      <v>187.31299999999999</v>
    </oc>
    <nc r="C41">
      <v>269.93799999999999</v>
    </nc>
  </rcc>
  <rcc rId="1982" sId="1" numFmtId="4">
    <oc r="C42">
      <v>165.351</v>
    </oc>
    <nc r="C42">
      <v>227.685</v>
    </nc>
  </rcc>
  <rcc rId="1983" sId="1" numFmtId="4">
    <oc r="C39">
      <v>988.346</v>
    </oc>
    <nc r="C39">
      <v>1246.3499999999999</v>
    </nc>
  </rcc>
  <rcc rId="1984" sId="1" numFmtId="4">
    <oc r="C35">
      <v>114240.288</v>
    </oc>
    <nc r="C35">
      <v>153681.58499999999</v>
    </nc>
  </rcc>
  <rcc rId="1985" sId="1" numFmtId="4">
    <oc r="C45">
      <v>49489.622000000003</v>
    </oc>
    <nc r="C45">
      <v>68182.353000000003</v>
    </nc>
  </rcc>
  <rcc rId="1986" sId="1" numFmtId="4">
    <oc r="C46">
      <v>168169.93400000001</v>
    </oc>
    <nc r="C46">
      <v>236145.58300000001</v>
    </nc>
  </rcc>
  <rcc rId="1987" sId="1" numFmtId="4">
    <oc r="C52">
      <v>17.178999999999998</v>
    </oc>
    <nc r="C52">
      <v>31.253</v>
    </nc>
  </rcc>
  <rcc rId="1988" sId="1" numFmtId="4">
    <oc r="C53">
      <v>12657.534</v>
    </oc>
    <nc r="C53">
      <v>21410.958999999999</v>
    </nc>
  </rcc>
  <rcc rId="1989" sId="1" numFmtId="4">
    <oc r="C55">
      <v>22.347999999999999</v>
    </oc>
    <nc r="C55">
      <v>86.646000000000001</v>
    </nc>
  </rcc>
  <rcc rId="1990" sId="1" numFmtId="4">
    <oc r="C57">
      <v>426.11399999999998</v>
    </oc>
    <nc r="C57">
      <v>918.88</v>
    </nc>
  </rcc>
  <rcc rId="1991" sId="1" numFmtId="4">
    <oc r="C58">
      <v>1505.65</v>
    </oc>
    <nc r="C58">
      <v>2015.4590000000001</v>
    </nc>
  </rcc>
  <rcc rId="1992" sId="1" numFmtId="4">
    <oc r="C59">
      <v>401.63400000000001</v>
    </oc>
    <nc r="C59">
      <v>627.75900000000001</v>
    </nc>
  </rcc>
  <rcc rId="1993" sId="1" numFmtId="4">
    <oc r="C56">
      <v>16.02</v>
    </oc>
    <nc r="C56">
      <v>26.29</v>
    </nc>
  </rcc>
  <rcc rId="1994" sId="1" numFmtId="4">
    <oc r="C62">
      <v>994.83500000000004</v>
    </oc>
    <nc r="C62">
      <v>1437.7619999999999</v>
    </nc>
  </rcc>
  <rcc rId="1995" sId="1" numFmtId="4">
    <oc r="C63">
      <v>22435.328000000001</v>
    </oc>
    <nc r="C63">
      <v>28097.608</v>
    </nc>
  </rcc>
  <rcc rId="1996" sId="1" numFmtId="4">
    <oc r="C64">
      <v>530.19600000000003</v>
    </oc>
    <nc r="C64">
      <v>705.976</v>
    </nc>
  </rcc>
  <rcc rId="1997" sId="1" numFmtId="4">
    <oc r="C65">
      <v>20.315999999999999</v>
    </oc>
    <nc r="C65">
      <v>46.734000000000002</v>
    </nc>
  </rcc>
  <rcc rId="1998" sId="1" numFmtId="4">
    <oc r="C66">
      <v>7766.8649999999998</v>
    </oc>
    <nc r="C66">
      <v>10825.218999999999</v>
    </nc>
  </rcc>
  <rcc rId="1999" sId="1" numFmtId="4">
    <oc r="C69">
      <v>9.3130000000000006</v>
    </oc>
    <nc r="C69">
      <v>10.282</v>
    </nc>
  </rcc>
  <rcc rId="2000" sId="1" numFmtId="4">
    <oc r="C70">
      <v>169.76300000000001</v>
    </oc>
    <nc r="C70">
      <v>246.24700000000001</v>
    </nc>
  </rcc>
  <rcc rId="2001" sId="1" numFmtId="4">
    <oc r="C74">
      <v>3592.3530000000001</v>
    </oc>
    <nc r="C74">
      <v>4674.4070000000002</v>
    </nc>
  </rcc>
  <rcc rId="2002" sId="1" numFmtId="4">
    <oc r="C78">
      <v>91.364000000000004</v>
    </oc>
    <nc r="C78">
      <v>146.31100000000001</v>
    </nc>
  </rcc>
  <rcc rId="2003" sId="1" numFmtId="4">
    <oc r="C68">
      <v>208.01300000000001</v>
    </oc>
    <nc r="C68">
      <v>295.87</v>
    </nc>
  </rcc>
  <rcc rId="2004" sId="1" numFmtId="4">
    <oc r="C84">
      <v>71.457999999999998</v>
    </oc>
    <nc r="C84">
      <v>88.888000000000005</v>
    </nc>
  </rcc>
  <rcc rId="2005" sId="1" numFmtId="4">
    <oc r="C85">
      <v>20.962</v>
    </oc>
    <nc r="C85">
      <v>22.603000000000002</v>
    </nc>
  </rcc>
  <rcc rId="2006" sId="1" numFmtId="4">
    <oc r="C92">
      <v>3130</v>
    </oc>
    <nc r="C92">
      <v>3129.3319999999999</v>
    </nc>
  </rcc>
  <rcc rId="2007" sId="1" numFmtId="4">
    <oc r="C93">
      <v>314891.2</v>
    </oc>
    <nc r="C93">
      <v>411622.40000000002</v>
    </nc>
  </rcc>
  <rcc rId="2008" sId="1" numFmtId="4">
    <oc r="D93">
      <v>379570.3</v>
    </oc>
    <nc r="D93">
      <v>494149.2</v>
    </nc>
  </rcc>
  <rcc rId="2009" sId="1" numFmtId="4">
    <oc r="C94">
      <v>346336.5</v>
    </oc>
    <nc r="C94">
      <v>461781.9</v>
    </nc>
  </rcc>
  <rcc rId="2010" sId="1" numFmtId="4">
    <oc r="D94">
      <v>268957.5</v>
    </oc>
    <nc r="D94">
      <v>358610.1</v>
    </nc>
  </rcc>
  <rcc rId="2011" sId="1" numFmtId="4">
    <oc r="C95">
      <v>5172</v>
    </oc>
    <nc r="C95">
      <v>29880.317999999999</v>
    </nc>
  </rcc>
  <rcc rId="2012" sId="1" numFmtId="4">
    <oc r="D95">
      <v>59116.6</v>
    </oc>
    <nc r="D95">
      <v>61471.432999999997</v>
    </nc>
  </rcc>
  <rcc rId="2013" sId="1" numFmtId="4">
    <oc r="C97">
      <v>444534.05300000001</v>
    </oc>
    <nc r="C97">
      <v>487902.54</v>
    </nc>
  </rcc>
  <rcc rId="2014" sId="1" numFmtId="4">
    <oc r="D97">
      <v>158211.33300000001</v>
    </oc>
    <nc r="D97">
      <v>167514.02100000001</v>
    </nc>
  </rcc>
  <rcc rId="2015" sId="1" numFmtId="4">
    <oc r="C98">
      <v>1032.6199999999999</v>
    </oc>
    <nc r="C98">
      <v>1102.4829999999999</v>
    </nc>
  </rcc>
  <rcc rId="2016" sId="1" numFmtId="4">
    <oc r="D98">
      <v>689.02499999999998</v>
    </oc>
    <nc r="D98">
      <v>740.30700000000002</v>
    </nc>
  </rcc>
  <rcc rId="2017" sId="1" numFmtId="4">
    <oc r="C99">
      <v>383718.92</v>
    </oc>
    <nc r="C99">
      <v>510137.77299999999</v>
    </nc>
  </rcc>
  <rcc rId="2018" sId="1" numFmtId="4">
    <oc r="D99">
      <v>390028.75400000002</v>
    </oc>
    <nc r="D99">
      <v>524894.75</v>
    </nc>
  </rcc>
  <rcc rId="2019" sId="1" numFmtId="4">
    <oc r="C100">
      <v>1043.6780000000001</v>
    </oc>
    <nc r="C100">
      <v>1798.558</v>
    </nc>
  </rcc>
  <rcc rId="2020" sId="1" numFmtId="4">
    <nc r="D100">
      <v>867.34500000000003</v>
    </nc>
  </rcc>
  <rcc rId="2021" sId="1">
    <nc r="F100">
      <f>D100/C100*100</f>
    </nc>
  </rcc>
  <rcc rId="2022" sId="1" numFmtId="4">
    <oc r="C101">
      <v>2091.453</v>
    </oc>
    <nc r="C101">
      <v>2845.5279999999998</v>
    </nc>
  </rcc>
  <rcc rId="2023" sId="1" numFmtId="4">
    <oc r="C102">
      <v>3313.17</v>
    </oc>
    <nc r="C102">
      <v>4588.5559999999996</v>
    </nc>
  </rcc>
  <rcc rId="2024" sId="1" numFmtId="4">
    <oc r="D102">
      <v>4476.5510000000004</v>
    </oc>
    <nc r="D102">
      <v>6112.6540000000005</v>
    </nc>
  </rcc>
  <rcc rId="2025" sId="1" numFmtId="4">
    <oc r="D103">
      <v>1562.5260000000001</v>
    </oc>
    <nc r="D103">
      <v>2081.12</v>
    </nc>
  </rcc>
  <rcc rId="2026" sId="1" numFmtId="4">
    <oc r="D104">
      <v>1139.0650000000001</v>
    </oc>
    <nc r="D104">
      <v>1044.4269999999999</v>
    </nc>
  </rcc>
  <rcc rId="2027" sId="1" numFmtId="4">
    <oc r="C105">
      <v>4553.28</v>
    </oc>
    <nc r="C105">
      <v>2555.2109999999998</v>
    </nc>
  </rcc>
  <rcc rId="2028" sId="1" numFmtId="4">
    <oc r="D105">
      <v>4060.5329999999999</v>
    </oc>
    <nc r="D105">
      <v>4511.8909999999996</v>
    </nc>
  </rcc>
  <rcc rId="2029" sId="1" numFmtId="4">
    <oc r="C106">
      <v>5739.5929999999998</v>
    </oc>
    <nc r="C106">
      <v>6513.9530000000004</v>
    </nc>
  </rcc>
  <rcc rId="2030" sId="1" numFmtId="4">
    <oc r="D106">
      <v>5348.9080000000004</v>
    </oc>
    <nc r="D106">
      <v>5335.46</v>
    </nc>
  </rcc>
  <rcc rId="2031" sId="1" numFmtId="4">
    <oc r="C107">
      <v>28905.599999999999</v>
    </oc>
    <nc r="C107">
      <v>55721.712</v>
    </nc>
  </rcc>
  <rcc rId="2032" sId="1" numFmtId="4">
    <oc r="D107">
      <v>31896.9</v>
    </oc>
    <nc r="D107">
      <v>48628.714</v>
    </nc>
  </rcc>
  <rcc rId="2033" sId="1" numFmtId="4">
    <oc r="C108">
      <v>206.3</v>
    </oc>
    <nc r="C108">
      <v>198.11</v>
    </nc>
  </rcc>
  <rcc rId="2034" sId="1" numFmtId="4">
    <oc r="D108">
      <v>943.27</v>
    </oc>
    <nc r="D108">
      <v>1458.251</v>
    </nc>
  </rcc>
  <rcc rId="2035" sId="1" numFmtId="4">
    <oc r="C110">
      <v>9881.2000000000007</v>
    </oc>
    <nc r="C110">
      <v>14776.120999999999</v>
    </nc>
  </rcc>
  <rcc rId="2036" sId="1" numFmtId="4">
    <oc r="C112">
      <v>5192.3519999999999</v>
    </oc>
    <nc r="C112">
      <v>6558.5720000000001</v>
    </nc>
  </rcc>
  <rcc rId="2037" sId="1" numFmtId="4">
    <oc r="D112">
      <v>7393.6189999999997</v>
    </oc>
    <nc r="D112">
      <v>12985.623</v>
    </nc>
  </rcc>
  <rcc rId="2038" sId="1" numFmtId="4">
    <oc r="D113">
      <v>708.47</v>
    </oc>
    <nc r="D113">
      <v>1164.51</v>
    </nc>
  </rcc>
  <rrc rId="2039" sId="1" ref="A96:XFD96" action="insertRow">
    <undo index="0" exp="area" ref3D="1" dr="$A$201:$XFD$203" dn="Z_D0621073_25BE_47D7_AC33_51146458D41C_.wvu.Rows" sId="1"/>
    <undo index="0" exp="area" ref3D="1" dr="$A$201:$XFD$203" dn="Z_9BFA17BE_4413_48EA_8DFA_9D7972E1D966_.wvu.Rows" sId="1"/>
  </rrc>
  <rrc rId="2040" sId="1" ref="A96:XFD96" action="insertRow">
    <undo index="0" exp="area" ref3D="1" dr="$A$202:$XFD$204" dn="Z_D0621073_25BE_47D7_AC33_51146458D41C_.wvu.Rows" sId="1"/>
    <undo index="0" exp="area" ref3D="1" dr="$A$202:$XFD$204" dn="Z_9BFA17BE_4413_48EA_8DFA_9D7972E1D966_.wvu.Rows" sId="1"/>
  </rrc>
  <rcc rId="2041" sId="1">
    <nc r="A96">
      <v>41040000</v>
    </nc>
  </rcc>
  <rcc rId="2042" sId="1">
    <nc r="B96" t="inlineStr">
      <is>
        <t>Дотації з місцевих бюджетів іншим місцевим бюджетам</t>
      </is>
    </nc>
  </rcc>
  <rcc rId="2043" sId="1">
    <nc r="A97">
      <v>41040100</v>
    </nc>
  </rcc>
  <rcc rId="2044" sId="1">
    <nc r="B97" t="inlineStr">
      <is>
        <t>Дотація з місцевого бюджету за рахунок стабілізаційної дотації з державного бюджету</t>
      </is>
    </nc>
  </rcc>
  <rcc rId="2045" sId="1" numFmtId="4">
    <nc r="C97">
      <v>95.7</v>
    </nc>
  </rcc>
  <rcc rId="2046" sId="1" numFmtId="4">
    <nc r="D97">
      <v>83.6</v>
    </nc>
  </rcc>
  <rcc rId="2047" sId="1">
    <nc r="E97">
      <f>D97-C97</f>
    </nc>
  </rcc>
  <rcv guid="{95A7493F-2B11-406A-BB91-458FD9DC3BAE}" action="delete"/>
  <rdn rId="0" localSheetId="1" customView="1" name="Z_95A7493F_2B11_406A_BB91_458FD9DC3BAE_.wvu.PrintArea" hidden="1" oldHidden="1">
    <formula>общее!$A$1:$J$307</formula>
    <oldFormula>общее!$A$1:$J$307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общее!$A$6:$J$552</formula>
    <oldFormula>общее!$A$6:$J$317</oldFormula>
  </rdn>
  <rcv guid="{95A7493F-2B11-406A-BB91-458FD9DC3BAE}" action="add"/>
</revisions>
</file>

<file path=xl/revisions/revisionLog1912.xml><?xml version="1.0" encoding="utf-8"?>
<revisions xmlns="http://schemas.openxmlformats.org/spreadsheetml/2006/main" xmlns:r="http://schemas.openxmlformats.org/officeDocument/2006/relationships">
  <rcc rId="2449" sId="1" numFmtId="4">
    <oc r="H278">
      <v>3000</v>
    </oc>
    <nc r="H278">
      <f>3000+H279</f>
    </nc>
  </rcc>
  <rcv guid="{8DA01475-C6A0-4A19-B7EB-B1C704431492}" action="delete"/>
  <rdn rId="0" localSheetId="1" customView="1" name="Z_8DA01475_C6A0_4A19_B7EB_B1C704431492_.wvu.FilterData" hidden="1" oldHidden="1">
    <formula>общее!$A$6:$J$553</formula>
    <oldFormula>общее!$A$6:$J$553</oldFormula>
  </rdn>
  <rcv guid="{8DA01475-C6A0-4A19-B7EB-B1C704431492}" action="add"/>
</revisions>
</file>

<file path=xl/revisions/revisionLog19121.xml><?xml version="1.0" encoding="utf-8"?>
<revisions xmlns="http://schemas.openxmlformats.org/spreadsheetml/2006/main" xmlns:r="http://schemas.openxmlformats.org/officeDocument/2006/relationships">
  <rcc rId="2051" sId="1">
    <nc r="C96">
      <f>C97</f>
    </nc>
  </rcc>
  <rcc rId="2052" sId="1">
    <nc r="D96">
      <f>D97</f>
    </nc>
  </rcc>
  <rcc rId="2053" sId="1">
    <nc r="E96">
      <f>D96-C96</f>
    </nc>
  </rcc>
  <rcv guid="{95A7493F-2B11-406A-BB91-458FD9DC3BAE}" action="delete"/>
  <rdn rId="0" localSheetId="1" customView="1" name="Z_95A7493F_2B11_406A_BB91_458FD9DC3BAE_.wvu.PrintArea" hidden="1" oldHidden="1">
    <formula>общее!$A$1:$J$307</formula>
    <oldFormula>общее!$A$1:$J$307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общее!$A$6:$J$552</formula>
    <oldFormula>общее!$A$6:$J$552</oldFormula>
  </rdn>
  <rcv guid="{95A7493F-2B11-406A-BB91-458FD9DC3BAE}" action="add"/>
</revisions>
</file>

<file path=xl/revisions/revisionLog1913.xml><?xml version="1.0" encoding="utf-8"?>
<revisions xmlns="http://schemas.openxmlformats.org/spreadsheetml/2006/main" xmlns:r="http://schemas.openxmlformats.org/officeDocument/2006/relationships">
  <rfmt sheetId="1" sqref="F272:F280">
    <dxf>
      <fill>
        <patternFill>
          <bgColor theme="0"/>
        </patternFill>
      </fill>
    </dxf>
  </rfmt>
  <rcc rId="2457" sId="1" numFmtId="4">
    <oc r="G274">
      <v>10022.982</v>
    </oc>
    <nc r="G274">
      <v>28740.839</v>
    </nc>
  </rcc>
  <rcc rId="2458" sId="1" numFmtId="4">
    <oc r="G275">
      <v>0</v>
    </oc>
    <nc r="G275">
      <v>7.0679999999999996</v>
    </nc>
  </rcc>
  <rcc rId="2459" sId="1" numFmtId="4">
    <oc r="G276">
      <v>15497.45</v>
    </oc>
    <nc r="G276">
      <v>69869.938999999998</v>
    </nc>
  </rcc>
  <rcc rId="2460" sId="1" numFmtId="4">
    <oc r="G278">
      <f>G279</f>
    </oc>
    <nc r="G278">
      <v>199.93600000000001</v>
    </nc>
  </rcc>
  <rcc rId="2461" sId="1" numFmtId="4">
    <oc r="G279">
      <v>48.884999999999998</v>
    </oc>
    <nc r="G279">
      <v>199.93600000000001</v>
    </nc>
  </rcc>
  <rfmt sheetId="1" sqref="G272:J280">
    <dxf>
      <fill>
        <patternFill>
          <bgColor theme="0"/>
        </patternFill>
      </fill>
    </dxf>
  </rfmt>
  <rfmt sheetId="1" sqref="A272:C280">
    <dxf>
      <fill>
        <patternFill>
          <bgColor theme="0"/>
        </patternFill>
      </fill>
    </dxf>
  </rfmt>
</revisions>
</file>

<file path=xl/revisions/revisionLog192.xml><?xml version="1.0" encoding="utf-8"?>
<revisions xmlns="http://schemas.openxmlformats.org/spreadsheetml/2006/main" xmlns:r="http://schemas.openxmlformats.org/officeDocument/2006/relationships">
  <rcc rId="2571" sId="1" numFmtId="4">
    <oc r="D238">
      <v>33905.142999999996</v>
    </oc>
    <nc r="D238">
      <v>59806961.68</v>
    </nc>
  </rcc>
  <rfmt sheetId="1" sqref="A238:XFD238">
    <dxf>
      <fill>
        <patternFill patternType="none">
          <bgColor auto="1"/>
        </patternFill>
      </fill>
    </dxf>
  </rfmt>
  <rcc rId="2572" sId="1" numFmtId="4">
    <oc r="D240">
      <v>10680.501259999999</v>
    </oc>
    <nc r="D240">
      <v>16894701.219999999</v>
    </nc>
  </rcc>
  <rfmt sheetId="1" sqref="A240:XFD240">
    <dxf>
      <fill>
        <patternFill patternType="none">
          <bgColor auto="1"/>
        </patternFill>
      </fill>
    </dxf>
  </rfmt>
  <rcc rId="2573" sId="1" numFmtId="4">
    <nc r="D241">
      <v>1178062.3999999999</v>
    </nc>
  </rcc>
  <rfmt sheetId="1" sqref="A241:XFD241">
    <dxf>
      <fill>
        <patternFill patternType="none">
          <bgColor auto="1"/>
        </patternFill>
      </fill>
    </dxf>
  </rfmt>
  <rcc rId="2574" sId="1" numFmtId="4">
    <oc r="D242">
      <v>59770.603459999998</v>
    </oc>
    <nc r="D242">
      <v>79474995.099999994</v>
    </nc>
  </rcc>
  <rfmt sheetId="1" sqref="A242:XFD242">
    <dxf>
      <fill>
        <patternFill patternType="none">
          <bgColor auto="1"/>
        </patternFill>
      </fill>
    </dxf>
  </rfmt>
  <rcc rId="2575" sId="1" numFmtId="4">
    <oc r="D243">
      <v>97308.573999999993</v>
    </oc>
    <nc r="D243">
      <v>150655397</v>
    </nc>
  </rcc>
  <rcc rId="2576" sId="1" numFmtId="4">
    <oc r="C238">
      <v>73460055.280000001</v>
    </oc>
    <nc r="C238">
      <v>73460.05528</v>
    </nc>
  </rcc>
  <rcc rId="2577" sId="1" numFmtId="4">
    <oc r="C237">
      <v>120951484.7</v>
    </oc>
    <nc r="C237">
      <v>120951.4847</v>
    </nc>
  </rcc>
  <rcc rId="2578" sId="1" numFmtId="4">
    <oc r="C239">
      <v>35000000</v>
    </oc>
    <nc r="C239">
      <v>35000</v>
    </nc>
  </rcc>
  <rcc rId="2579" sId="1" numFmtId="4">
    <oc r="C240">
      <v>11624315.050000001</v>
    </oc>
    <nc r="C240">
      <v>11624.315049999999</v>
    </nc>
  </rcc>
  <rcc rId="2580" sId="1" numFmtId="4">
    <oc r="C241">
      <v>867114.37</v>
    </oc>
    <nc r="C241">
      <v>867.11437000000001</v>
    </nc>
  </rcc>
  <rcc rId="2581" sId="1" numFmtId="4">
    <oc r="C242">
      <v>65312785.229999997</v>
    </oc>
    <nc r="C242">
      <v>65312.785230000001</v>
    </nc>
  </rcc>
  <rcc rId="2582" sId="1" numFmtId="4">
    <oc r="C243">
      <v>148512591.34</v>
    </oc>
    <nc r="C243">
      <v>148512.59134000001</v>
    </nc>
  </rcc>
  <rcc rId="2583" sId="1" numFmtId="4">
    <oc r="C244">
      <v>480000</v>
    </oc>
    <nc r="C244">
      <v>480</v>
    </nc>
  </rcc>
  <rcc rId="2584" sId="1" numFmtId="4">
    <oc r="C246">
      <v>1126397</v>
    </oc>
    <nc r="C246">
      <v>1126.3969999999999</v>
    </nc>
  </rcc>
  <rcc rId="2585" sId="1" numFmtId="4">
    <oc r="C249">
      <v>1126.4000000000001</v>
    </oc>
    <nc r="C249">
      <v>1126.3969999999999</v>
    </nc>
  </rcc>
  <rcc rId="2586" sId="1" numFmtId="4">
    <oc r="C251">
      <v>424570.73</v>
    </oc>
    <nc r="C251">
      <v>424.57073000000003</v>
    </nc>
  </rcc>
  <rcc rId="2587" sId="1" numFmtId="4">
    <oc r="C253">
      <v>1495381</v>
    </oc>
    <nc r="C253">
      <v>1495.3810000000001</v>
    </nc>
  </rcc>
  <rcc rId="2588" sId="1" numFmtId="4">
    <oc r="G265">
      <v>19124278.489999998</v>
    </oc>
    <nc r="G265">
      <v>19124.278490000001</v>
    </nc>
  </rcc>
  <rcc rId="2589" sId="1" numFmtId="4">
    <oc r="G266">
      <v>7315645</v>
    </oc>
    <nc r="G266">
      <v>7315.6450000000004</v>
    </nc>
  </rcc>
  <rcft rId="2556" sheetId="1"/>
  <rcc rId="2590" sId="1" numFmtId="4">
    <oc r="C266">
      <v>279642.90000000002</v>
    </oc>
    <nc r="C266">
      <v>279.6429</v>
    </nc>
  </rcc>
  <rcft rId="2558" sheetId="1"/>
</revisions>
</file>

<file path=xl/revisions/revisionLog1921.xml><?xml version="1.0" encoding="utf-8"?>
<revisions xmlns="http://schemas.openxmlformats.org/spreadsheetml/2006/main" xmlns:r="http://schemas.openxmlformats.org/officeDocument/2006/relationships">
  <rcc rId="2099" sId="1">
    <nc r="B115" t="inlineStr">
      <is>
        <t xml:space="preserve"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 за рахунок відповідної субвенції з державного бюджету  </t>
      </is>
    </nc>
  </rcc>
  <rcc rId="2100" sId="1">
    <oc r="G118">
      <f>G8+G50+G82+G91</f>
    </oc>
    <nc r="G118">
      <f>G8+G50+G82+G91+G115</f>
    </nc>
  </rcc>
  <rcc rId="2101" sId="1" numFmtId="4">
    <oc r="G87">
      <v>6168.366</v>
    </oc>
    <nc r="G87">
      <v>6168.3670000000002</v>
    </nc>
  </rcc>
  <rcc rId="2102" sId="1">
    <oc r="H89">
      <f>H8+H50+H82</f>
    </oc>
    <nc r="H89">
      <f>H8+H50+H82+H88</f>
    </nc>
  </rcc>
  <rcc rId="2103" sId="1">
    <nc r="B88" t="inlineStr">
      <is>
    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    </is>
    </nc>
  </rcc>
  <rcv guid="{95A7493F-2B11-406A-BB91-458FD9DC3BAE}" action="delete"/>
  <rdn rId="0" localSheetId="1" customView="1" name="Z_95A7493F_2B11_406A_BB91_458FD9DC3BAE_.wvu.PrintArea" hidden="1" oldHidden="1">
    <formula>общее!$A$1:$J$309</formula>
    <oldFormula>общее!$A$1:$J$309</oldFormula>
  </rdn>
  <rdn rId="0" localSheetId="1" customView="1" name="Z_95A7493F_2B11_406A_BB91_458FD9DC3BAE_.wvu.PrintTitles" hidden="1" oldHidden="1">
    <formula>общее!$6:$6</formula>
    <oldFormula>общее!$6:$6</oldFormula>
  </rdn>
  <rdn rId="0" localSheetId="1" customView="1" name="Z_95A7493F_2B11_406A_BB91_458FD9DC3BAE_.wvu.FilterData" hidden="1" oldHidden="1">
    <formula>общее!$A$6:$J$554</formula>
    <oldFormula>общее!$A$6:$J$554</oldFormula>
  </rdn>
  <rcv guid="{95A7493F-2B11-406A-BB91-458FD9DC3BAE}" action="add"/>
</revisions>
</file>

<file path=xl/revisions/revisionLog193.xml><?xml version="1.0" encoding="utf-8"?>
<revisions xmlns="http://schemas.openxmlformats.org/spreadsheetml/2006/main" xmlns:r="http://schemas.openxmlformats.org/officeDocument/2006/relationships">
  <rcc rId="2520" sId="1" numFmtId="4">
    <nc r="C239">
      <v>35000000</v>
    </nc>
  </rcc>
  <rcc rId="2521" sId="1" numFmtId="4">
    <oc r="C238">
      <v>93869159.560000002</v>
    </oc>
    <nc r="C238">
      <v>73460055.280000001</v>
    </nc>
  </rcc>
  <rcc rId="2522" sId="1" numFmtId="4">
    <oc r="C240">
      <v>6692.6679999999997</v>
    </oc>
    <nc r="C240">
      <v>11624315.050000001</v>
    </nc>
  </rcc>
  <rcc rId="2523" sId="1" numFmtId="4">
    <nc r="C241">
      <v>867114.37</v>
    </nc>
  </rcc>
  <rcc rId="2524" sId="1" numFmtId="4">
    <oc r="C242">
      <v>42365.213000000003</v>
    </oc>
    <nc r="C242">
      <v>65312785.229999997</v>
    </nc>
  </rcc>
  <rcc rId="2525" sId="1" numFmtId="4">
    <oc r="C243">
      <v>98085.014999999999</v>
    </oc>
    <nc r="C243">
      <v>148512591.34</v>
    </nc>
  </rcc>
  <rcc rId="2526" sId="1" numFmtId="4">
    <oc r="C244">
      <v>328.56799999999998</v>
    </oc>
    <nc r="C244">
      <v>480000</v>
    </nc>
  </rcc>
  <rcc rId="2527" sId="1" numFmtId="4">
    <oc r="C246">
      <f>SUM(C247:C250)</f>
    </oc>
    <nc r="C246">
      <v>1126397</v>
    </nc>
  </rcc>
  <rcc rId="2528" sId="1" numFmtId="4">
    <oc r="C251">
      <v>221.32900000000001</v>
    </oc>
    <nc r="C251">
      <v>424570.73</v>
    </nc>
  </rcc>
  <rcc rId="2529" sId="1">
    <oc r="C236">
      <f>SUM(C237+C242+C243+C244+C246+C251)</f>
    </oc>
    <nc r="C236">
      <f>SUM(C237+C242+C243+C244+C246+C251)</f>
    </nc>
  </rcc>
  <rcc rId="2530" sId="1" numFmtId="4">
    <oc r="C237">
      <v>37255.109210000002</v>
    </oc>
    <nc r="C237">
      <v>120951484.7</v>
    </nc>
  </rcc>
  <rfmt sheetId="1" sqref="A236:C251">
    <dxf>
      <fill>
        <patternFill patternType="none">
          <bgColor auto="1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1" sId="1" odxf="1" dxf="1" numFmtId="4">
    <oc r="C121">
      <v>139487.74900000001</v>
    </oc>
    <nc r="C121">
      <v>189133.92483</v>
    </nc>
    <odxf>
      <font>
        <sz val="16"/>
        <color indexed="8"/>
        <name val="Times New Roman"/>
        <family val="1"/>
      </font>
      <alignment vertical="center" wrapText="1"/>
    </odxf>
    <ndxf>
      <font>
        <sz val="14"/>
        <color indexed="8"/>
        <name val="Times New Roman"/>
        <family val="1"/>
      </font>
      <alignment vertical="top" wrapText="0"/>
    </ndxf>
  </rcc>
  <rcc rId="2382" sId="1" numFmtId="4">
    <oc r="C122">
      <v>80</v>
    </oc>
    <nc r="C122">
      <v>157.102</v>
    </nc>
  </rcc>
  <rcc rId="2383" sId="1" numFmtId="4">
    <oc r="D121">
      <v>189133.92483</v>
    </oc>
    <nc r="D121">
      <v>272125.92700000003</v>
    </nc>
  </rcc>
  <rcc rId="2384" sId="1" numFmtId="4">
    <oc r="D122">
      <v>157.102</v>
    </oc>
    <nc r="D122">
      <v>235</v>
    </nc>
  </rcc>
  <rfmt sheetId="1" sqref="D121:D122">
    <dxf>
      <fill>
        <patternFill patternType="none">
          <bgColor auto="1"/>
        </patternFill>
      </fill>
    </dxf>
  </rfmt>
  <rcc rId="2385" sId="1" odxf="1" dxf="1" numFmtId="4">
    <oc r="G121">
      <v>2454.3879999999999</v>
    </oc>
    <nc r="G121">
      <v>5852.6750000000002</v>
    </nc>
    <odxf>
      <alignment vertical="center" wrapText="1"/>
    </odxf>
    <ndxf>
      <alignment vertical="top" wrapText="0"/>
    </ndxf>
  </rcc>
  <rcc rId="2386" sId="1" numFmtId="4">
    <oc r="H121">
      <v>5852.6750000000002</v>
    </oc>
    <nc r="H121">
      <v>10285.634</v>
    </nc>
  </rcc>
  <rfmt sheetId="1" sqref="H121:H122">
    <dxf>
      <fill>
        <patternFill patternType="none">
          <bgColor auto="1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303" start="0" length="0">
    <dxf>
      <font>
        <sz val="10"/>
        <color auto="1"/>
        <name val="Arial Cyr"/>
        <family val="1"/>
        <charset val="204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dxf>
  </rfmt>
  <rfmt sheetId="1" xfDxf="1" sqref="B303" start="0" length="0">
    <dxf>
      <font>
        <sz val="12"/>
        <color rgb="FF000000"/>
        <name val="Times New Roman"/>
        <family val="1"/>
      </font>
    </dxf>
  </rfmt>
  <rcc rId="2495" sId="1" odxf="1" dxf="1">
    <oc r="B303" t="inlineStr">
      <is>
        <t xml:space="preserve">Надання кредиту </t>
      </is>
    </oc>
    <nc r="B303" t="inlineStr">
      <is>
        <t>Надання пільгових довгострокових кредитів молодим сім'ям та одиноким молодим громадянам на будівництво/придбання житла</t>
      </is>
    </nc>
    <ndxf>
      <font>
        <sz val="14"/>
        <color rgb="FF000000"/>
        <name val="Times New Roman"/>
        <family val="1"/>
      </font>
      <fill>
        <patternFill patternType="solid">
          <bgColor rgb="FFFFFF00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304" start="0" length="0">
    <dxf>
      <font>
        <sz val="10"/>
        <color auto="1"/>
        <name val="Arial Cyr"/>
        <family val="1"/>
        <charset val="204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dxf>
  </rfmt>
  <rfmt sheetId="1" xfDxf="1" sqref="B304" start="0" length="0">
    <dxf>
      <font>
        <sz val="12"/>
        <color rgb="FF000000"/>
        <name val="Times New Roman"/>
        <family val="1"/>
      </font>
    </dxf>
  </rfmt>
  <rcc rId="2496" sId="1" odxf="1" dxf="1">
    <oc r="B304" t="inlineStr">
      <is>
        <t>Повернення кредиту</t>
      </is>
    </oc>
    <nc r="B304" t="inlineStr">
      <is>
        <t>Повернення пільгових довгострокових кредитів, наданих молодим сім'ям та одиноким молодим громадянам на будівництво/придбання житла</t>
      </is>
    </nc>
    <ndxf>
      <font>
        <sz val="14"/>
        <color rgb="FF000000"/>
        <name val="Times New Roman"/>
        <family val="1"/>
      </font>
      <fill>
        <patternFill patternType="solid">
          <bgColor rgb="FFFFFF00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98" sId="1" numFmtId="4">
    <oc r="G237">
      <v>25817.725999999999</v>
    </oc>
    <nc r="G237">
      <v>69274.68217</v>
    </nc>
  </rcc>
  <rcc rId="2499" sId="1" numFmtId="4">
    <oc r="G238">
      <v>24901.149000000001</v>
    </oc>
    <nc r="G238">
      <v>66861.787070000006</v>
    </nc>
  </rcc>
  <rfmt sheetId="1" sqref="G237:G238">
    <dxf>
      <fill>
        <patternFill>
          <bgColor theme="0"/>
        </patternFill>
      </fill>
    </dxf>
  </rfmt>
  <rcc rId="2500" sId="1" numFmtId="4">
    <oc r="G241">
      <v>916.577</v>
    </oc>
    <nc r="G241">
      <v>2412.8951000000002</v>
    </nc>
  </rcc>
  <rfmt sheetId="1" sqref="G239:G241">
    <dxf>
      <fill>
        <patternFill>
          <bgColor theme="0"/>
        </patternFill>
      </fill>
    </dxf>
  </rfmt>
  <rcc rId="2501" sId="1" numFmtId="4">
    <oc r="G242">
      <v>1487.8789999999999</v>
    </oc>
    <nc r="G242">
      <v>5019.2401799999998</v>
    </nc>
  </rcc>
  <rfmt sheetId="1" sqref="G242">
    <dxf>
      <fill>
        <patternFill>
          <bgColor theme="0"/>
        </patternFill>
      </fill>
    </dxf>
  </rfmt>
  <rcc rId="2502" sId="1" numFmtId="4">
    <oc r="G243">
      <v>3223.5259999999998</v>
    </oc>
    <nc r="G243">
      <v>9378.3628200000003</v>
    </nc>
  </rcc>
  <rfmt sheetId="1" sqref="G243:G245">
    <dxf>
      <fill>
        <patternFill>
          <bgColor theme="0"/>
        </patternFill>
      </fill>
    </dxf>
  </rfmt>
  <rcc rId="2503" sId="1" numFmtId="4">
    <nc r="G245">
      <v>3064.085</v>
    </nc>
  </rcc>
  <rcc rId="2504" sId="1" numFmtId="4">
    <nc r="G246">
      <v>14550.863869999999</v>
    </nc>
  </rcc>
  <rcc rId="2505" sId="1" numFmtId="4">
    <nc r="G247">
      <v>1608</v>
    </nc>
  </rcc>
  <rcc rId="2506" sId="1" numFmtId="4">
    <nc r="G248">
      <v>8961.5138700000007</v>
    </nc>
  </rcc>
  <rcc rId="2507" sId="1" numFmtId="4">
    <nc r="G250">
      <v>3981.35</v>
    </nc>
  </rcc>
  <rfmt sheetId="1" sqref="G245:G250">
    <dxf>
      <fill>
        <patternFill>
          <bgColor theme="0"/>
        </patternFill>
      </fill>
    </dxf>
  </rfmt>
  <rcc rId="2508" sId="1" numFmtId="4">
    <oc r="G251">
      <v>3077.3829999999998</v>
    </oc>
    <nc r="G251">
      <v>4249.4944500000001</v>
    </nc>
  </rcc>
  <rfmt sheetId="1" sqref="G251">
    <dxf>
      <fill>
        <patternFill>
          <bgColor theme="0"/>
        </patternFill>
      </fill>
    </dxf>
  </rfmt>
  <rcc rId="2509" sId="1">
    <oc r="G236">
      <f>SUM(G237+G242+G243+G244+G246+G251)</f>
    </oc>
    <nc r="G236">
      <f>SUM(G237+G242+G243+G244+G246+G251)+G245</f>
    </nc>
  </rcc>
  <rcc rId="2510" sId="1">
    <oc r="H236">
      <f>SUM(H237+H242+H243+H244+H246+H251)</f>
    </oc>
    <nc r="H236">
      <f>SUM(H237+H242+H243+H244+H246+H251)+H245</f>
    </nc>
  </rcc>
  <rfmt sheetId="1" sqref="G236">
    <dxf>
      <fill>
        <patternFill>
          <bgColor theme="0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1" sId="1" numFmtId="4">
    <oc r="C249">
      <v>1200</v>
    </oc>
    <nc r="C249">
      <v>1126.4000000000001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236:J236">
    <dxf>
      <fill>
        <patternFill>
          <bgColor theme="0"/>
        </patternFill>
      </fill>
    </dxf>
  </rfmt>
  <rcc rId="2512" sId="1" numFmtId="4">
    <oc r="G292">
      <v>200.398</v>
    </oc>
    <nc r="G292">
      <v>2532.26622</v>
    </nc>
  </rcc>
  <rfmt sheetId="1" sqref="A291:G291">
    <dxf>
      <fill>
        <patternFill>
          <bgColor theme="0"/>
        </patternFill>
      </fill>
    </dxf>
  </rfmt>
  <rfmt sheetId="1" sqref="A292:XFD292">
    <dxf>
      <fill>
        <patternFill>
          <bgColor theme="0"/>
        </patternFill>
      </fill>
    </dxf>
  </rfmt>
  <rcv guid="{06B33669-D909-4CD8-806F-33C009B9DF0A}" action="delete"/>
  <rdn rId="0" localSheetId="1" customView="1" name="Z_06B33669_D909_4CD8_806F_33C009B9DF0A_.wvu.FilterData" hidden="1" oldHidden="1">
    <formula>общее!$A$6:$J$554</formula>
    <oldFormula>общее!$A$6:$J$554</oldFormula>
  </rdn>
  <rcv guid="{06B33669-D909-4CD8-806F-33C009B9DF0A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35:XFD235">
    <dxf>
      <fill>
        <patternFill>
          <bgColor theme="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4" sId="1" numFmtId="4">
    <oc r="G255">
      <v>3061.83</v>
    </oc>
    <nc r="G255">
      <v>12955.4</v>
    </nc>
  </rcc>
  <rcc rId="2515" sId="1" numFmtId="4">
    <oc r="H255">
      <v>69287.937000000005</v>
    </oc>
    <nc r="H255">
      <v>126295.4</v>
    </nc>
  </rcc>
  <rfmt sheetId="1" sqref="A255:XFD255">
    <dxf>
      <fill>
        <patternFill patternType="none">
          <bgColor auto="1"/>
        </patternFill>
      </fill>
    </dxf>
  </rfmt>
  <rcc rId="2516" sId="1" numFmtId="4">
    <oc r="G256">
      <f>SUM(G257:G261)</f>
    </oc>
    <nc r="G256">
      <v>59043.7</v>
    </nc>
  </rcc>
  <rcc rId="2517" sId="1" numFmtId="4">
    <oc r="H256">
      <f>SUM(H257:H261)</f>
    </oc>
    <nc r="H256">
      <v>79669.7</v>
    </nc>
  </rcc>
  <rcc rId="2518" sId="1" numFmtId="4">
    <oc r="G257">
      <v>24814.915270000001</v>
    </oc>
    <nc r="G257">
      <v>59043.7</v>
    </nc>
  </rcc>
  <rcc rId="2519" sId="1" numFmtId="4">
    <oc r="H257">
      <v>33769.010999999999</v>
    </oc>
    <nc r="H257">
      <v>79669.7</v>
    </nc>
  </rcc>
  <rfmt sheetId="1" sqref="A257:XFD257">
    <dxf>
      <fill>
        <patternFill patternType="none">
          <bgColor auto="1"/>
        </patternFill>
      </fill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5" sId="1" numFmtId="4">
    <oc r="G258">
      <v>9575.0201199999992</v>
    </oc>
    <nc r="G258">
      <v>22474.7</v>
    </nc>
  </rcc>
  <rcc rId="2536" sId="1" numFmtId="4">
    <oc r="H258">
      <v>1457.3430000000001</v>
    </oc>
    <nc r="H258">
      <v>8085.5</v>
    </nc>
  </rcc>
  <rfmt sheetId="1" sqref="A258:XFD258">
    <dxf>
      <fill>
        <patternFill patternType="none">
          <bgColor auto="1"/>
        </patternFill>
      </fill>
    </dxf>
  </rfmt>
  <rcc rId="2537" sId="1" numFmtId="4">
    <oc r="G259">
      <v>28.53</v>
    </oc>
    <nc r="G259">
      <v>657.5</v>
    </nc>
  </rcc>
  <rcc rId="2538" sId="1" numFmtId="4">
    <nc r="H259">
      <v>412.2</v>
    </nc>
  </rcc>
  <rcc rId="2539" sId="1">
    <nc r="I259">
      <f>SUM(H259-G259)</f>
    </nc>
  </rcc>
  <rfmt sheetId="1" sqref="A259:XFD259">
    <dxf>
      <fill>
        <patternFill patternType="none">
          <bgColor auto="1"/>
        </patternFill>
      </fill>
    </dxf>
  </rfmt>
  <rcc rId="2540" sId="1" numFmtId="4">
    <oc r="G260">
      <v>9631.6748100000004</v>
    </oc>
    <nc r="G260">
      <v>26259</v>
    </nc>
  </rcc>
  <rcc rId="2541" sId="1" numFmtId="4">
    <oc r="H260">
      <v>299.87599999999998</v>
    </oc>
    <nc r="H260">
      <v>1844.8</v>
    </nc>
  </rcc>
  <rfmt sheetId="1" sqref="A260:XFD260">
    <dxf>
      <fill>
        <patternFill patternType="none">
          <bgColor auto="1"/>
        </patternFill>
      </fill>
    </dxf>
  </rfmt>
  <rcc rId="2542" sId="1" numFmtId="4">
    <oc r="G261">
      <v>16931.723760000001</v>
    </oc>
    <nc r="G261">
      <v>24246.5</v>
    </nc>
  </rcc>
  <rcc rId="2543" sId="1" numFmtId="4">
    <oc r="H261" t="inlineStr">
      <is>
        <t xml:space="preserve"> </t>
      </is>
    </oc>
    <nc r="H261">
      <v>10667</v>
    </nc>
  </rcc>
  <rfmt sheetId="1" sqref="A261:XFD261">
    <dxf>
      <fill>
        <patternFill patternType="none">
          <bgColor auto="1"/>
        </patternFill>
      </fill>
    </dxf>
  </rfmt>
  <rcc rId="2544" sId="1" numFmtId="4">
    <oc r="G262">
      <v>380.58368999999999</v>
    </oc>
    <nc r="G262">
      <v>19495.400000000001</v>
    </nc>
  </rcc>
  <rcc rId="2545" sId="1" numFmtId="4">
    <oc r="H262">
      <v>830.93399999999997</v>
    </oc>
    <nc r="H262">
      <v>2372.6</v>
    </nc>
  </rcc>
  <rfmt sheetId="1" sqref="A262:XFD262">
    <dxf>
      <fill>
        <patternFill patternType="none">
          <bgColor auto="1"/>
        </patternFill>
      </fill>
    </dxf>
  </rfmt>
  <rcc rId="2546" sId="1" numFmtId="4">
    <oc r="G256">
      <v>59043.7</v>
    </oc>
    <nc r="G256">
      <f>G257+G258+G259+G260+G261</f>
    </nc>
  </rcc>
  <rcc rId="2547" sId="1" numFmtId="4">
    <oc r="H256">
      <v>79669.7</v>
    </oc>
    <nc r="H256">
      <f>H257+H258+H259+H260+H261</f>
    </nc>
  </rcc>
  <rfmt sheetId="1" sqref="A256:XFD256">
    <dxf>
      <fill>
        <patternFill patternType="none">
          <bgColor auto="1"/>
        </patternFill>
      </fill>
    </dxf>
  </rfmt>
  <rcc rId="2548" sId="1" numFmtId="4">
    <nc r="H263">
      <v>87.4</v>
    </nc>
  </rcc>
  <rcc rId="2549" sId="1" odxf="1" dxf="1">
    <nc r="I263">
      <f>SUM(H263-G263)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550" sId="1" odxf="1" dxf="1">
    <nc r="J263">
      <f>SUM(H263/G263*100)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551" sId="1" numFmtId="4">
    <nc r="G263">
      <v>0</v>
    </nc>
  </rcc>
  <rfmt sheetId="1" sqref="A263:XFD263">
    <dxf>
      <fill>
        <patternFill patternType="none">
          <bgColor auto="1"/>
        </patternFill>
      </fill>
    </dxf>
  </rfmt>
  <rcc rId="2552" sId="1" odxf="1" dxf="1">
    <nc r="J264">
      <f>SUM(H264/G264*100)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553" sId="1" odxf="1" dxf="1">
    <nc r="J265">
      <f>SUM(H265/G265*100)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554" sId="1" numFmtId="4">
    <nc r="G264">
      <v>1545.9</v>
    </nc>
  </rcc>
  <rcc rId="2555" sId="1" numFmtId="4">
    <oc r="H264">
      <v>1284.135</v>
    </oc>
    <nc r="H264">
      <v>1569.1</v>
    </nc>
  </rcc>
  <rfmt sheetId="1" sqref="A264:XFD264">
    <dxf>
      <fill>
        <patternFill patternType="none">
          <bgColor auto="1"/>
        </patternFill>
      </fill>
    </dxf>
  </rfmt>
  <rcc rId="2556" sId="1" numFmtId="4">
    <oc r="G266">
      <v>4093.259</v>
    </oc>
    <nc r="G266">
      <v>7315.6</v>
    </nc>
  </rcc>
  <rcft rId="2533" sheetId="1"/>
  <rcc rId="2557" sId="1" numFmtId="4">
    <oc r="H266">
      <v>48.64</v>
    </oc>
    <nc r="H266">
      <v>1089.5999999999999</v>
    </nc>
  </rcc>
  <rcc rId="2558" sId="1" numFmtId="4">
    <nc r="C266">
      <v>279.60000000000002</v>
    </nc>
  </rcc>
  <rcft rId="2534" sheetId="1"/>
  <rcc rId="2559" sId="1" odxf="1" dxf="1" numFmtId="4">
    <nc r="D266">
      <v>199.1</v>
    </nc>
    <ndxf>
      <font>
        <sz val="14"/>
        <color indexed="8"/>
        <name val="Times New Roman"/>
        <family val="1"/>
      </font>
      <alignment horizontal="right" vertical="center" wrapText="1"/>
    </ndxf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0" sId="1" odxf="1" dxf="1">
    <nc r="E266">
      <f>SUM(D266-C266)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561" sId="1" odxf="1" dxf="1">
    <nc r="F266">
      <f>SUM(D266/C266*100)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fmt sheetId="1" sqref="A266:XFD266">
    <dxf>
      <fill>
        <patternFill patternType="none">
          <bgColor auto="1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2" sId="1" odxf="1" dxf="1">
    <nc r="F254">
      <f>SUM(D254/C254*100)</f>
    </nc>
    <odxf>
      <font>
        <sz val="16"/>
        <color indexed="8"/>
        <name val="Times New Roman"/>
        <family val="1"/>
      </font>
      <fill>
        <patternFill patternType="solid">
          <bgColor rgb="FFFFFF00"/>
        </patternFill>
      </fill>
    </odxf>
    <ndxf>
      <font>
        <sz val="16"/>
        <color indexed="8"/>
        <name val="Times New Roman"/>
        <family val="1"/>
      </font>
      <fill>
        <patternFill patternType="none">
          <bgColor indexed="65"/>
        </patternFill>
      </fill>
    </ndxf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54:E254">
    <dxf>
      <fill>
        <patternFill patternType="none">
          <bgColor auto="1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7" sId="1" numFmtId="4">
    <oc r="C121">
      <v>189133.92483</v>
    </oc>
    <nc r="C121">
      <v>196677.772</v>
    </nc>
  </rcc>
  <rfmt sheetId="1" sqref="C121">
    <dxf>
      <fill>
        <patternFill patternType="none">
          <bgColor auto="1"/>
        </patternFill>
      </fill>
    </dxf>
  </rfmt>
  <rcc rId="2388" sId="1" numFmtId="4">
    <oc r="G121">
      <v>5852.6750000000002</v>
    </oc>
    <nc r="G121">
      <v>8155.2439999999997</v>
    </nc>
  </rcc>
  <rcc rId="2389" sId="1" numFmtId="4">
    <oc r="C122">
      <v>157.102</v>
    </oc>
    <nc r="C122">
      <v>198</v>
    </nc>
  </rcc>
  <rfmt sheetId="1" sqref="C123">
    <dxf>
      <fill>
        <patternFill>
          <bgColor auto="1"/>
        </patternFill>
      </fill>
    </dxf>
  </rfmt>
  <rfmt sheetId="1" sqref="A119:XFD123">
    <dxf>
      <fill>
        <patternFill patternType="none">
          <bgColor auto="1"/>
        </patternFill>
      </fill>
    </dxf>
  </rfmt>
  <rfmt sheetId="1" sqref="A299:XFD299">
    <dxf>
      <fill>
        <patternFill patternType="none">
          <bgColor auto="1"/>
        </patternFill>
      </fill>
    </dxf>
  </rfmt>
  <rcc rId="2390" sId="1" numFmtId="4">
    <oc r="C299">
      <v>40.1</v>
    </oc>
    <nc r="C299">
      <v>40.067999999999998</v>
    </nc>
  </rcc>
  <rcc rId="2391" sId="1" numFmtId="4">
    <nc r="D299">
      <v>1576.787</v>
    </nc>
  </rcc>
  <rcc rId="2392" sId="1" numFmtId="4">
    <oc r="G299">
      <v>156.80000000000001</v>
    </oc>
    <nc r="G299">
      <v>2155.3910000000001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3" sId="1" numFmtId="4">
    <oc r="C284">
      <v>6599.6670000000004</v>
    </oc>
    <nc r="C284">
      <v>9937.2999999999993</v>
    </nc>
  </rcc>
  <rcc rId="2564" sId="1" numFmtId="4">
    <oc r="G284">
      <v>7858.4709999999995</v>
    </oc>
    <nc r="G284">
      <v>11149</v>
    </nc>
  </rcc>
  <rcc rId="2565" sId="1" numFmtId="4">
    <oc r="D284">
      <v>7437.3680000000004</v>
    </oc>
    <nc r="D284">
      <v>10330.9</v>
    </nc>
  </rcc>
  <rfmt sheetId="1" sqref="A284:XFD284">
    <dxf>
      <fill>
        <patternFill patternType="none">
          <bgColor auto="1"/>
        </patternFill>
      </fill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1" sId="1" numFmtId="4">
    <oc r="C285">
      <v>9.6000000000000002E-2</v>
    </oc>
    <nc r="C285">
      <v>3.9</v>
    </nc>
  </rcc>
  <rcc rId="2592" sId="1" numFmtId="4">
    <nc r="G285">
      <v>418</v>
    </nc>
  </rcc>
  <rcc rId="2593" sId="1" numFmtId="4">
    <nc r="D285">
      <v>18</v>
    </nc>
  </rcc>
  <rcc rId="2594" sId="1" numFmtId="4">
    <nc r="H285">
      <v>0</v>
    </nc>
  </rcc>
  <rcc rId="2595" sId="1" odxf="1" dxf="1">
    <nc r="I285">
      <f>SUM(H285-G285)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2596" sId="1" odxf="1" dxf="1">
    <nc r="J285">
      <f>SUM(H285/G285*100)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rc rId="2597" sId="1" ref="A286:XFD286" action="deleteRow">
    <rfmt sheetId="1" xfDxf="1" sqref="A286:XFD286" start="0" length="0">
      <dxf>
        <font>
          <sz val="11"/>
        </font>
      </dxf>
    </rfmt>
    <rfmt sheetId="1" sqref="A286" start="0" length="0">
      <dxf>
        <font>
          <sz val="14"/>
          <name val="Times New Roman"/>
          <family val="1"/>
        </font>
        <numFmt numFmtId="30" formatCode="@"/>
        <fill>
          <patternFill patternType="solid">
            <bgColor rgb="FFFFFF00"/>
          </patternFill>
        </fill>
        <alignment horizontal="righ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B286" start="0" length="0">
      <dxf>
        <font>
          <sz val="14"/>
          <name val="Times New Roman"/>
          <family val="1"/>
        </font>
        <fill>
          <patternFill patternType="solid">
            <bgColor rgb="FFFFFF0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6" start="0" length="0">
      <dxf>
        <font>
          <sz val="14"/>
          <color indexed="8"/>
          <name val="Times New Roman"/>
          <family val="1"/>
        </font>
        <numFmt numFmtId="167" formatCode="#,##0.000"/>
        <fill>
          <patternFill patternType="solid">
            <bgColor rgb="FFFFFF00"/>
          </patternFill>
        </fill>
        <alignment horizontal="righ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6" start="0" length="0">
      <dxf>
        <font>
          <sz val="14"/>
          <color indexed="8"/>
          <name val="Times New Roman"/>
          <family val="1"/>
        </font>
        <numFmt numFmtId="167" formatCode="#,##0.000"/>
        <fill>
          <patternFill patternType="solid">
            <bgColor rgb="FFFFFF00"/>
          </patternFill>
        </fill>
        <alignment horizontal="righ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6" start="0" length="0">
      <dxf>
        <font>
          <sz val="14"/>
          <name val="Times New Roman"/>
          <family val="1"/>
        </font>
        <numFmt numFmtId="167" formatCode="#,##0.000"/>
        <fill>
          <patternFill patternType="solid">
            <bgColor rgb="FFFFFF00"/>
          </patternFill>
        </fill>
        <alignment horizontal="righ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6" start="0" length="0">
      <dxf>
        <font>
          <sz val="14"/>
          <name val="Times New Roman"/>
          <family val="1"/>
        </font>
        <numFmt numFmtId="168" formatCode="#,##0.0"/>
        <fill>
          <patternFill patternType="solid">
            <bgColor rgb="FFFFFF00"/>
          </patternFill>
        </fill>
        <alignment horizontal="righ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6" start="0" length="0">
      <dxf>
        <font>
          <sz val="14"/>
          <name val="Times New Roman"/>
          <family val="1"/>
        </font>
        <numFmt numFmtId="167" formatCode="#,##0.000"/>
        <fill>
          <patternFill patternType="solid">
            <bgColor rgb="FFFFFF00"/>
          </patternFill>
        </fill>
        <alignment horizontal="righ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6" start="0" length="0">
      <dxf>
        <font>
          <sz val="14"/>
          <name val="Times New Roman"/>
          <family val="1"/>
        </font>
        <numFmt numFmtId="167" formatCode="#,##0.000"/>
        <fill>
          <patternFill patternType="solid">
            <bgColor rgb="FFFFFF00"/>
          </patternFill>
        </fill>
        <alignment horizontal="righ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86" start="0" length="0">
      <dxf>
        <font>
          <sz val="14"/>
          <name val="Times New Roman"/>
          <family val="1"/>
        </font>
        <numFmt numFmtId="167" formatCode="#,##0.000"/>
        <fill>
          <patternFill patternType="solid">
            <bgColor rgb="FFFFFF00"/>
          </patternFill>
        </fill>
        <alignment horizontal="righ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86" start="0" length="0">
      <dxf>
        <font>
          <sz val="14"/>
          <name val="Times New Roman"/>
          <family val="1"/>
        </font>
        <numFmt numFmtId="168" formatCode="#,##0.0"/>
        <fill>
          <patternFill patternType="solid">
            <bgColor rgb="FFFFFF00"/>
          </patternFill>
        </fill>
        <alignment horizontal="righ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A285:XFD285">
    <dxf>
      <fill>
        <patternFill patternType="none">
          <bgColor auto="1"/>
        </patternFill>
      </fill>
    </dxf>
  </rfmt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83:XFD283">
    <dxf>
      <fill>
        <patternFill patternType="none">
          <bgColor auto="1"/>
        </patternFill>
      </fill>
    </dxf>
  </rfmt>
  <rfmt sheetId="1" sqref="A282:XFD282">
    <dxf>
      <fill>
        <patternFill patternType="none">
          <bgColor auto="1"/>
        </patternFill>
      </fill>
    </dxf>
  </rfmt>
  <rcc rId="2598" sId="1" numFmtId="4">
    <oc r="C284">
      <v>9937.2999999999993</v>
    </oc>
    <nc r="C284">
      <v>9937.2649999999994</v>
    </nc>
  </rcc>
  <rcc rId="2599" sId="1" numFmtId="4">
    <oc r="D284">
      <v>10330.9</v>
    </oc>
    <nc r="D284">
      <v>10330.887000000001</v>
    </nc>
  </rcc>
  <rcc rId="2600" sId="1" numFmtId="4">
    <oc r="C285">
      <v>3.9</v>
    </oc>
    <nc r="C285">
      <v>3.8620000000000001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1" sId="1" numFmtId="4">
    <oc r="G284">
      <v>11149</v>
    </oc>
    <nc r="G284">
      <v>11148.987999999999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2" sId="1" numFmtId="4">
    <oc r="D266">
      <v>199.1</v>
    </oc>
    <nc r="D266">
      <v>199.08500000000001</v>
    </nc>
  </rcc>
  <rcc rId="2603" sId="1" numFmtId="4">
    <oc r="H266">
      <v>1089.5999999999999</v>
    </oc>
    <nc r="H266">
      <v>1089.6400000000001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4" sId="1" numFmtId="4">
    <oc r="G264">
      <v>1545.9</v>
    </oc>
    <nc r="G264">
      <v>1545.865</v>
    </nc>
  </rcc>
  <rcc rId="2605" sId="1" numFmtId="4">
    <oc r="H264">
      <v>1569.1</v>
    </oc>
    <nc r="H264">
      <v>1569.135</v>
    </nc>
  </rcc>
  <rcc rId="2606" sId="1" numFmtId="4">
    <oc r="H263">
      <v>87.4</v>
    </oc>
    <nc r="H263">
      <v>87.447999999999993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7" sId="1" numFmtId="4">
    <oc r="G262">
      <v>19495.400000000001</v>
    </oc>
    <nc r="G262">
      <v>19495.414000000001</v>
    </nc>
  </rcc>
  <rcc rId="2608" sId="1" numFmtId="4">
    <oc r="H262">
      <v>2372.6</v>
    </oc>
    <nc r="H262">
      <v>2372.59</v>
    </nc>
  </rcc>
  <rcc rId="2609" sId="1" numFmtId="4">
    <oc r="G261">
      <v>24246.5</v>
    </oc>
    <nc r="G261">
      <v>24246.554</v>
    </nc>
  </rcc>
  <rcc rId="2610" sId="1" numFmtId="4">
    <oc r="H261">
      <v>10667</v>
    </oc>
    <nc r="H261">
      <v>10666.973</v>
    </nc>
  </rcc>
  <rcc rId="2611" sId="1" numFmtId="4">
    <oc r="G260">
      <v>26259</v>
    </oc>
    <nc r="G260">
      <v>26259.006000000001</v>
    </nc>
  </rcc>
  <rcc rId="2612" sId="1" numFmtId="4">
    <oc r="H260">
      <v>1844.8</v>
    </oc>
    <nc r="H260">
      <v>1844.85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3" sId="1" numFmtId="4">
    <oc r="G259">
      <v>657.5</v>
    </oc>
    <nc r="G259">
      <v>657.50199999999995</v>
    </nc>
  </rcc>
  <rcc rId="2614" sId="1" numFmtId="4">
    <oc r="H259">
      <v>412.2</v>
    </oc>
    <nc r="H259">
      <v>412.21199999999999</v>
    </nc>
  </rcc>
  <rcc rId="2615" sId="1" numFmtId="4">
    <oc r="G258">
      <v>22474.7</v>
    </oc>
    <nc r="G258">
      <v>22474.654999999999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27" sId="1" numFmtId="4">
    <oc r="H258">
      <v>8085.5</v>
    </oc>
    <nc r="H258">
      <v>8085.5069999999996</v>
    </nc>
  </rcc>
  <rcc rId="2628" sId="1" numFmtId="4">
    <oc r="G257">
      <v>59043.7</v>
    </oc>
    <nc r="G257">
      <v>59043.654999999999</v>
    </nc>
  </rcc>
  <rcc rId="2629" sId="1" numFmtId="4">
    <oc r="H257">
      <v>79669.7</v>
    </oc>
    <nc r="H257">
      <v>79669.717000000004</v>
    </nc>
  </rcc>
  <rcc rId="2630" sId="1" numFmtId="4">
    <oc r="G255">
      <v>12955.4</v>
    </oc>
    <nc r="G255">
      <v>12955.37</v>
    </nc>
  </rcc>
  <rcc rId="2631" sId="1" numFmtId="4">
    <oc r="H255">
      <v>126295.4</v>
    </oc>
    <nc r="H255">
      <v>126295.382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54">
    <dxf>
      <fill>
        <patternFill patternType="none">
          <bgColor auto="1"/>
        </patternFill>
      </fill>
    </dxf>
  </rfmt>
  <rcc rId="2632" sId="1">
    <oc r="H254">
      <f>SUM(H255+H256+H262+H266+H265+H264)</f>
    </oc>
    <nc r="H254">
      <f>SUM(H255+H256+H262+H266+H265+H264+H263)</f>
    </nc>
  </rcc>
  <rfmt sheetId="1" sqref="A254:XFD254">
    <dxf>
      <fill>
        <patternFill patternType="none">
          <bgColor auto="1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3" sId="1" numFmtId="4">
    <nc r="H299">
      <v>1576.787</v>
    </nc>
  </rcc>
  <rcc rId="2394" sId="1" numFmtId="4">
    <oc r="D299">
      <v>1576.787</v>
    </oc>
    <nc r="D299"/>
  </rcc>
  <rfmt sheetId="1" sqref="A287:XFD290">
    <dxf>
      <fill>
        <patternFill>
          <bgColor rgb="FFFFC000"/>
        </patternFill>
      </fill>
    </dxf>
  </rfmt>
  <rcc rId="2395" sId="1" numFmtId="4">
    <oc r="C288">
      <v>153.12029999999999</v>
    </oc>
    <nc r="C288">
      <v>371.86399999999998</v>
    </nc>
  </rcc>
  <rcc rId="2396" sId="1" numFmtId="4">
    <oc r="D288">
      <v>259.65138999999999</v>
    </oc>
    <nc r="D288">
      <v>360.197</v>
    </nc>
  </rcc>
  <rcc rId="2397" sId="1" numFmtId="4">
    <oc r="C289">
      <v>1304.0067899999999</v>
    </oc>
    <nc r="C289">
      <v>2129.5369999999998</v>
    </nc>
  </rcc>
  <rcc rId="2398" sId="1" numFmtId="4">
    <oc r="D289">
      <v>1934.9209000000001</v>
    </oc>
    <nc r="D289">
      <v>2425.3519999999999</v>
    </nc>
  </rcc>
  <rfmt sheetId="1" sqref="A287:XFD290">
    <dxf>
      <fill>
        <patternFill patternType="none">
          <bgColor auto="1"/>
        </patternFill>
      </fill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33" sId="1" numFmtId="4">
    <oc r="C302">
      <v>17878</v>
    </oc>
    <nc r="C302">
      <v>17877.955000000002</v>
    </nc>
  </rcc>
  <rcc rId="2634" sId="1" numFmtId="4">
    <oc r="D302">
      <v>18529.061000000002</v>
    </oc>
    <nc r="D302">
      <v>20000</v>
    </nc>
  </rcc>
  <rcc rId="2635" sId="1" numFmtId="4">
    <nc r="H302">
      <v>3400</v>
    </nc>
  </rcc>
  <rcc rId="2636" sId="1" numFmtId="4">
    <oc r="G302">
      <v>4382.0450000000001</v>
    </oc>
    <nc r="G302">
      <v>6382.0429999999997</v>
    </nc>
  </rcc>
  <rfmt sheetId="1" sqref="A302:XFD302">
    <dxf>
      <fill>
        <patternFill patternType="none">
          <bgColor auto="1"/>
        </patternFill>
      </fill>
    </dxf>
  </rfmt>
  <rcc rId="2637" sId="1" numFmtId="4">
    <oc r="G303">
      <v>-3453.0279999999998</v>
    </oc>
    <nc r="G303">
      <v>-4389.4549999999999</v>
    </nc>
  </rcc>
  <rcc rId="2638" sId="1" numFmtId="4">
    <oc r="H303">
      <v>-3724.819</v>
    </oc>
    <nc r="H303">
      <v>-5539.5879999999997</v>
    </nc>
  </rcc>
  <rfmt sheetId="1" sqref="A303:XFD303">
    <dxf>
      <fill>
        <patternFill patternType="none">
          <bgColor auto="1"/>
        </patternFill>
      </fill>
    </dxf>
  </rfmt>
  <rfmt sheetId="1" sqref="A300:XFD301">
    <dxf>
      <fill>
        <patternFill patternType="none">
          <bgColor auto="1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9:XFD119">
    <dxf>
      <fill>
        <patternFill patternType="solid">
          <bgColor rgb="FFFFFF00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237:H238">
    <dxf>
      <fill>
        <patternFill>
          <bgColor theme="0"/>
        </patternFill>
      </fill>
    </dxf>
  </rfmt>
  <rcc rId="2462" sId="1">
    <oc r="I237">
      <f>SUM(H237-G237)</f>
    </oc>
    <nc r="I237">
      <f>SUM(H237-G237)</f>
    </nc>
  </rcc>
  <rfmt sheetId="1" sqref="H239:H240">
    <dxf>
      <fill>
        <patternFill>
          <bgColor theme="0"/>
        </patternFill>
      </fill>
    </dxf>
  </rfmt>
  <rcc rId="2463" sId="1" numFmtId="4">
    <oc r="H241">
      <v>530.06700000000001</v>
    </oc>
    <nc r="H241">
      <v>961.99941000000001</v>
    </nc>
  </rcc>
  <rfmt sheetId="1" sqref="H241">
    <dxf>
      <fill>
        <patternFill>
          <bgColor theme="0"/>
        </patternFill>
      </fill>
    </dxf>
  </rfmt>
  <rcc rId="2464" sId="1" numFmtId="4">
    <oc r="H238">
      <v>33890.902999999998</v>
    </oc>
    <nc r="H238">
      <v>87422.905899999998</v>
    </nc>
  </rcc>
  <rcc rId="2465" sId="1" numFmtId="4">
    <oc r="H237">
      <f>SUM(H238:H241)</f>
    </oc>
    <nc r="H237">
      <v>88384.905310000002</v>
    </nc>
  </rcc>
  <rfmt sheetId="1" sqref="H242">
    <dxf>
      <fill>
        <patternFill>
          <bgColor theme="0"/>
        </patternFill>
      </fill>
    </dxf>
  </rfmt>
  <rcc rId="2466" sId="1" numFmtId="4">
    <oc r="H242">
      <v>701.05399999999997</v>
    </oc>
    <nc r="H242">
      <v>709.91040999999996</v>
    </nc>
  </rcc>
  <rcc rId="2467" sId="1" numFmtId="4">
    <oc r="H243">
      <v>13506.153</v>
    </oc>
    <nc r="H243">
      <v>35173.449379999998</v>
    </nc>
  </rcc>
  <rfmt sheetId="1" sqref="I237:J243">
    <dxf>
      <fill>
        <patternFill>
          <bgColor theme="0"/>
        </patternFill>
      </fill>
    </dxf>
  </rfmt>
  <rfmt sheetId="1" sqref="H243">
    <dxf>
      <fill>
        <patternFill>
          <bgColor theme="0"/>
        </patternFill>
      </fill>
    </dxf>
  </rfmt>
  <rcv guid="{06B33669-D909-4CD8-806F-33C009B9DF0A}" action="delete"/>
  <rdn rId="0" localSheetId="1" customView="1" name="Z_06B33669_D909_4CD8_806F_33C009B9DF0A_.wvu.FilterData" hidden="1" oldHidden="1">
    <formula>общее!$A$6:$J$553</formula>
    <oldFormula>общее!$A$6:$J$318</oldFormula>
  </rdn>
  <rcv guid="{06B33669-D909-4CD8-806F-33C009B9DF0A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244:J245">
    <dxf>
      <fill>
        <patternFill>
          <bgColor theme="0"/>
        </patternFill>
      </fill>
    </dxf>
  </rfmt>
  <rcc rId="2469" sId="1" numFmtId="4">
    <oc r="H246">
      <v>402.77800000000002</v>
    </oc>
    <nc r="H246">
      <v>15684.992</v>
    </nc>
  </rcc>
  <rcc rId="2470" sId="1" numFmtId="4">
    <nc r="H247">
      <v>2011.414</v>
    </nc>
  </rcc>
  <rcc rId="2471" sId="1" numFmtId="4">
    <nc r="H248">
      <v>13270.8</v>
    </nc>
  </rcc>
  <rfmt sheetId="1" sqref="H246:H250">
    <dxf>
      <fill>
        <patternFill>
          <bgColor theme="0"/>
        </patternFill>
      </fill>
    </dxf>
  </rfmt>
  <rcc rId="2472" sId="1">
    <nc r="I247">
      <f>SUM(H247-G247)</f>
    </nc>
  </rcc>
  <rcc rId="2473" sId="1">
    <nc r="I248">
      <f>SUM(H248-G248)</f>
    </nc>
  </rcc>
  <rcc rId="2474" sId="1">
    <oc r="I250">
      <f>SUM(H250-G250)</f>
    </oc>
    <nc r="I250">
      <f>SUM(H250-G250)</f>
    </nc>
  </rcc>
  <rfmt sheetId="1" sqref="I246:J250">
    <dxf>
      <fill>
        <patternFill>
          <bgColor theme="0"/>
        </patternFill>
      </fill>
    </dxf>
  </rfmt>
  <rcc rId="2475" sId="1">
    <nc r="J246">
      <f>SUM(H246/G246*100)</f>
    </nc>
  </rcc>
  <rcc rId="2476" sId="1">
    <nc r="J247">
      <f>SUM(H247/G247*100)</f>
    </nc>
  </rcc>
  <rcc rId="2477" sId="1">
    <nc r="J248">
      <f>SUM(H248/G248*100)</f>
    </nc>
  </rcc>
  <rcc rId="2478" sId="1">
    <nc r="J249">
      <f>SUM(H249/G249*100)</f>
    </nc>
  </rcc>
  <rcc rId="2479" sId="1">
    <nc r="J250">
      <f>SUM(H250/G250*100)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0" sId="1" numFmtId="4">
    <oc r="H251">
      <v>3673.5459999999998</v>
    </oc>
    <nc r="H251">
      <v>5087.6915099999997</v>
    </nc>
  </rcc>
  <rfmt sheetId="1" sqref="H251:J251">
    <dxf>
      <fill>
        <patternFill>
          <bgColor theme="0"/>
        </patternFill>
      </fill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1" sId="1" numFmtId="4">
    <oc r="H291">
      <v>555.52800000000002</v>
    </oc>
    <nc r="H291">
      <v>4550.7637299999997</v>
    </nc>
  </rcc>
  <rfmt sheetId="1" sqref="H290:J291">
    <dxf>
      <fill>
        <patternFill>
          <bgColor theme="0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count="3">
  <userInfo guid="{5AB29C3D-4752-4BF4-A86A-5585E3CA9388}" name="User_569" id="-275966015" dateTime="2020-02-12T11:02:33"/>
  <userInfo guid="{D40E75D2-EFF3-4AAA-9743-47E1A99C6938}" name="Use565c" id="-179166162" dateTime="2020-02-14T16:44:43"/>
  <userInfo guid="{161CD83A-CA9B-401D-987E-989ECAA40E95}" name="user416c" id="-1179813700" dateTime="2020-02-21T13:21:25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J1123"/>
  <sheetViews>
    <sheetView tabSelected="1" view="pageBreakPreview" zoomScale="90" zoomScaleNormal="75" zoomScaleSheetLayoutView="90" workbookViewId="0">
      <pane xSplit="2" ySplit="3" topLeftCell="C4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ColWidth="9.140625" defaultRowHeight="18.75"/>
  <cols>
    <col min="1" max="1" width="19.5703125" style="4" customWidth="1"/>
    <col min="2" max="2" width="113.140625" style="2" customWidth="1"/>
    <col min="3" max="3" width="27.140625" style="18" customWidth="1"/>
    <col min="4" max="4" width="23" style="18" customWidth="1"/>
    <col min="5" max="5" width="23.140625" style="14" customWidth="1"/>
    <col min="6" max="6" width="17.5703125" style="20" customWidth="1"/>
    <col min="7" max="7" width="20.5703125" style="15" customWidth="1"/>
    <col min="8" max="8" width="19.5703125" style="13" customWidth="1"/>
    <col min="9" max="9" width="19.85546875" style="16" customWidth="1"/>
    <col min="10" max="10" width="17.42578125" style="4" customWidth="1"/>
    <col min="11" max="16384" width="9.140625" style="1"/>
  </cols>
  <sheetData>
    <row r="1" spans="1:10" s="5" customFormat="1" ht="27">
      <c r="A1" s="208" t="s">
        <v>459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s="5" customFormat="1" ht="15" customHeight="1">
      <c r="A2" s="34"/>
      <c r="B2" s="34"/>
      <c r="C2" s="34"/>
      <c r="D2" s="34"/>
      <c r="E2" s="34"/>
      <c r="F2" s="38"/>
      <c r="G2" s="34"/>
      <c r="H2" s="34"/>
      <c r="I2" s="34"/>
      <c r="J2" s="34"/>
    </row>
    <row r="3" spans="1:10" s="5" customFormat="1" ht="26.25">
      <c r="A3" s="34"/>
      <c r="B3" s="34"/>
      <c r="C3" s="34"/>
      <c r="D3" s="34"/>
      <c r="E3" s="34"/>
      <c r="F3" s="38"/>
      <c r="G3" s="34"/>
      <c r="H3" s="34"/>
      <c r="I3" s="34"/>
      <c r="J3" s="34"/>
    </row>
    <row r="4" spans="1:10" s="5" customFormat="1" ht="21" customHeight="1">
      <c r="A4" s="210" t="s">
        <v>2</v>
      </c>
      <c r="B4" s="210" t="s">
        <v>3</v>
      </c>
      <c r="C4" s="209" t="s">
        <v>0</v>
      </c>
      <c r="D4" s="209"/>
      <c r="E4" s="209"/>
      <c r="F4" s="209"/>
      <c r="G4" s="209" t="s">
        <v>1</v>
      </c>
      <c r="H4" s="209"/>
      <c r="I4" s="209"/>
      <c r="J4" s="209"/>
    </row>
    <row r="5" spans="1:10" s="24" customFormat="1" ht="83.25" customHeight="1">
      <c r="A5" s="210"/>
      <c r="B5" s="210"/>
      <c r="C5" s="27" t="s">
        <v>460</v>
      </c>
      <c r="D5" s="27" t="s">
        <v>461</v>
      </c>
      <c r="E5" s="27" t="s">
        <v>73</v>
      </c>
      <c r="F5" s="156" t="s">
        <v>74</v>
      </c>
      <c r="G5" s="27" t="s">
        <v>460</v>
      </c>
      <c r="H5" s="27" t="s">
        <v>461</v>
      </c>
      <c r="I5" s="27" t="s">
        <v>73</v>
      </c>
      <c r="J5" s="23" t="s">
        <v>74</v>
      </c>
    </row>
    <row r="6" spans="1:10" s="37" customFormat="1" ht="15.75">
      <c r="A6" s="35">
        <v>1</v>
      </c>
      <c r="B6" s="35">
        <v>2</v>
      </c>
      <c r="C6" s="36">
        <v>3</v>
      </c>
      <c r="D6" s="36">
        <v>4</v>
      </c>
      <c r="E6" s="36">
        <v>5</v>
      </c>
      <c r="F6" s="155">
        <v>6</v>
      </c>
      <c r="G6" s="36">
        <v>7</v>
      </c>
      <c r="H6" s="36">
        <v>8</v>
      </c>
      <c r="I6" s="36">
        <v>9</v>
      </c>
      <c r="J6" s="35">
        <v>10</v>
      </c>
    </row>
    <row r="7" spans="1:10" s="5" customFormat="1" ht="22.5">
      <c r="A7" s="211" t="s">
        <v>441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0" s="21" customFormat="1" ht="20.25">
      <c r="A8" s="112">
        <v>10000000</v>
      </c>
      <c r="B8" s="113" t="s">
        <v>4</v>
      </c>
      <c r="C8" s="114">
        <f>C9+C20+C21+C28+C27</f>
        <v>2400890.8199999998</v>
      </c>
      <c r="D8" s="114">
        <f>D9+D20+D21+D28</f>
        <v>2813482.9790000003</v>
      </c>
      <c r="E8" s="114">
        <f>E9+E20+E21+E28</f>
        <v>412592.88700000034</v>
      </c>
      <c r="F8" s="115">
        <f>D8/C8*100</f>
        <v>117.18496133031158</v>
      </c>
      <c r="G8" s="114">
        <f>G28+G48+G43+G19+G49</f>
        <v>901.45100000000014</v>
      </c>
      <c r="H8" s="114">
        <f t="shared" ref="H8:I8" si="0">H28+H48+H43+H19</f>
        <v>695.52599999999995</v>
      </c>
      <c r="I8" s="114">
        <f t="shared" si="0"/>
        <v>-205.91700000000006</v>
      </c>
      <c r="J8" s="116">
        <f>J28+J48</f>
        <v>77.229952331302442</v>
      </c>
    </row>
    <row r="9" spans="1:10" s="5" customFormat="1">
      <c r="A9" s="117">
        <v>11000000</v>
      </c>
      <c r="B9" s="88" t="s">
        <v>5</v>
      </c>
      <c r="C9" s="43">
        <f>C10+C17</f>
        <v>1591780.105</v>
      </c>
      <c r="D9" s="43">
        <f>D10+D17</f>
        <v>1884914.9160000002</v>
      </c>
      <c r="E9" s="118">
        <f t="shared" ref="E9:E74" si="1">D9-C9</f>
        <v>293134.81100000022</v>
      </c>
      <c r="F9" s="107">
        <f t="shared" ref="F9:F70" si="2">D9/C9*100</f>
        <v>118.41553428637684</v>
      </c>
      <c r="G9" s="43"/>
      <c r="H9" s="43"/>
      <c r="I9" s="114"/>
      <c r="J9" s="115"/>
    </row>
    <row r="10" spans="1:10" s="7" customFormat="1">
      <c r="A10" s="117">
        <v>11010000</v>
      </c>
      <c r="B10" s="88" t="s">
        <v>51</v>
      </c>
      <c r="C10" s="118">
        <f>SUM(C11:C16)</f>
        <v>1590136.8940000001</v>
      </c>
      <c r="D10" s="118">
        <f>SUM(D11:D16)</f>
        <v>1883954.2410000002</v>
      </c>
      <c r="E10" s="118">
        <f t="shared" si="1"/>
        <v>293817.34700000007</v>
      </c>
      <c r="F10" s="107">
        <f t="shared" si="2"/>
        <v>118.47748757409813</v>
      </c>
      <c r="G10" s="43"/>
      <c r="H10" s="43"/>
      <c r="I10" s="114"/>
      <c r="J10" s="115"/>
    </row>
    <row r="11" spans="1:10" s="7" customFormat="1" ht="50.25" customHeight="1">
      <c r="A11" s="117">
        <v>11010100</v>
      </c>
      <c r="B11" s="88" t="s">
        <v>199</v>
      </c>
      <c r="C11" s="43">
        <v>1324661.7520000001</v>
      </c>
      <c r="D11" s="43">
        <v>1559718.8370000001</v>
      </c>
      <c r="E11" s="118">
        <f t="shared" si="1"/>
        <v>235057.08499999996</v>
      </c>
      <c r="F11" s="107">
        <f t="shared" si="2"/>
        <v>117.74468724903593</v>
      </c>
      <c r="G11" s="43"/>
      <c r="H11" s="43"/>
      <c r="I11" s="114"/>
      <c r="J11" s="115"/>
    </row>
    <row r="12" spans="1:10" s="7" customFormat="1" ht="71.25" customHeight="1">
      <c r="A12" s="119">
        <v>11010200</v>
      </c>
      <c r="B12" s="88" t="s">
        <v>200</v>
      </c>
      <c r="C12" s="43">
        <v>221002.16899999999</v>
      </c>
      <c r="D12" s="43">
        <v>262723.64899999998</v>
      </c>
      <c r="E12" s="118">
        <f t="shared" si="1"/>
        <v>41721.479999999981</v>
      </c>
      <c r="F12" s="107">
        <f t="shared" si="2"/>
        <v>118.87831245674334</v>
      </c>
      <c r="G12" s="43"/>
      <c r="H12" s="43"/>
      <c r="I12" s="114"/>
      <c r="J12" s="115"/>
    </row>
    <row r="13" spans="1:10" s="7" customFormat="1" ht="46.5" customHeight="1">
      <c r="A13" s="119">
        <v>11010400</v>
      </c>
      <c r="B13" s="88" t="s">
        <v>201</v>
      </c>
      <c r="C13" s="43">
        <v>23677.51</v>
      </c>
      <c r="D13" s="43">
        <v>34833.027000000002</v>
      </c>
      <c r="E13" s="118">
        <f t="shared" si="1"/>
        <v>11155.517000000003</v>
      </c>
      <c r="F13" s="107">
        <f t="shared" si="2"/>
        <v>147.11440096530421</v>
      </c>
      <c r="G13" s="43"/>
      <c r="H13" s="43"/>
      <c r="I13" s="114"/>
      <c r="J13" s="115"/>
    </row>
    <row r="14" spans="1:10" s="7" customFormat="1" ht="46.5" customHeight="1">
      <c r="A14" s="119">
        <v>11010500</v>
      </c>
      <c r="B14" s="88" t="s">
        <v>202</v>
      </c>
      <c r="C14" s="43">
        <v>20583.186000000002</v>
      </c>
      <c r="D14" s="43">
        <v>26667.116999999998</v>
      </c>
      <c r="E14" s="118">
        <f t="shared" si="1"/>
        <v>6083.9309999999969</v>
      </c>
      <c r="F14" s="107">
        <f t="shared" si="2"/>
        <v>129.55777108558411</v>
      </c>
      <c r="G14" s="43"/>
      <c r="H14" s="43"/>
      <c r="I14" s="114"/>
      <c r="J14" s="115"/>
    </row>
    <row r="15" spans="1:10" s="7" customFormat="1" ht="34.5" customHeight="1">
      <c r="A15" s="119">
        <v>11010600</v>
      </c>
      <c r="B15" s="120" t="s">
        <v>445</v>
      </c>
      <c r="C15" s="43">
        <v>0.61399999999999999</v>
      </c>
      <c r="D15" s="43"/>
      <c r="E15" s="118">
        <f t="shared" si="1"/>
        <v>-0.61399999999999999</v>
      </c>
      <c r="F15" s="107">
        <f t="shared" si="2"/>
        <v>0</v>
      </c>
      <c r="G15" s="43"/>
      <c r="H15" s="43"/>
      <c r="I15" s="114"/>
      <c r="J15" s="115"/>
    </row>
    <row r="16" spans="1:10" s="7" customFormat="1" ht="66" customHeight="1">
      <c r="A16" s="119">
        <v>11010900</v>
      </c>
      <c r="B16" s="88" t="s">
        <v>203</v>
      </c>
      <c r="C16" s="43">
        <v>211.66300000000001</v>
      </c>
      <c r="D16" s="43">
        <v>11.611000000000001</v>
      </c>
      <c r="E16" s="118">
        <f t="shared" si="1"/>
        <v>-200.05200000000002</v>
      </c>
      <c r="F16" s="107">
        <f t="shared" si="2"/>
        <v>5.4856068372837958</v>
      </c>
      <c r="G16" s="43"/>
      <c r="H16" s="43"/>
      <c r="I16" s="114"/>
      <c r="J16" s="115"/>
    </row>
    <row r="17" spans="1:10" s="7" customFormat="1">
      <c r="A17" s="117">
        <v>11020000</v>
      </c>
      <c r="B17" s="88" t="s">
        <v>52</v>
      </c>
      <c r="C17" s="118">
        <f>C18</f>
        <v>1643.211</v>
      </c>
      <c r="D17" s="118">
        <f>D18</f>
        <v>960.67499999999995</v>
      </c>
      <c r="E17" s="118">
        <f t="shared" si="1"/>
        <v>-682.53600000000006</v>
      </c>
      <c r="F17" s="107">
        <f t="shared" si="2"/>
        <v>58.463277083709876</v>
      </c>
      <c r="G17" s="43"/>
      <c r="H17" s="43"/>
      <c r="I17" s="114"/>
      <c r="J17" s="115"/>
    </row>
    <row r="18" spans="1:10" s="7" customFormat="1">
      <c r="A18" s="117">
        <v>11020200</v>
      </c>
      <c r="B18" s="88" t="s">
        <v>28</v>
      </c>
      <c r="C18" s="118">
        <v>1643.211</v>
      </c>
      <c r="D18" s="43">
        <v>960.67499999999995</v>
      </c>
      <c r="E18" s="118">
        <f t="shared" si="1"/>
        <v>-682.53600000000006</v>
      </c>
      <c r="F18" s="107">
        <f t="shared" si="2"/>
        <v>58.463277083709876</v>
      </c>
      <c r="G18" s="43"/>
      <c r="H18" s="43"/>
      <c r="I18" s="114"/>
      <c r="J18" s="115"/>
    </row>
    <row r="19" spans="1:10" s="7" customFormat="1">
      <c r="A19" s="117">
        <v>12020000</v>
      </c>
      <c r="B19" s="121" t="s">
        <v>449</v>
      </c>
      <c r="C19" s="118"/>
      <c r="D19" s="43"/>
      <c r="E19" s="118"/>
      <c r="F19" s="107"/>
      <c r="G19" s="43">
        <v>1.339</v>
      </c>
      <c r="H19" s="43"/>
      <c r="I19" s="114">
        <f>H19-G19</f>
        <v>-1.339</v>
      </c>
      <c r="J19" s="115"/>
    </row>
    <row r="20" spans="1:10" s="7" customFormat="1" ht="21.75" customHeight="1">
      <c r="A20" s="122">
        <v>13000000</v>
      </c>
      <c r="B20" s="65" t="s">
        <v>362</v>
      </c>
      <c r="C20" s="118">
        <v>0.30199999999999999</v>
      </c>
      <c r="D20" s="59">
        <v>16.454999999999998</v>
      </c>
      <c r="E20" s="118">
        <f t="shared" si="1"/>
        <v>16.152999999999999</v>
      </c>
      <c r="F20" s="107"/>
      <c r="G20" s="43"/>
      <c r="H20" s="43"/>
      <c r="I20" s="114"/>
      <c r="J20" s="107"/>
    </row>
    <row r="21" spans="1:10" s="7" customFormat="1">
      <c r="A21" s="122" t="s">
        <v>53</v>
      </c>
      <c r="B21" s="88" t="s">
        <v>204</v>
      </c>
      <c r="C21" s="43">
        <f>C22+C24+C26</f>
        <v>212514.26800000001</v>
      </c>
      <c r="D21" s="59">
        <f>D22+D24+D26</f>
        <v>196600.65700000001</v>
      </c>
      <c r="E21" s="118">
        <f t="shared" si="1"/>
        <v>-15913.611000000004</v>
      </c>
      <c r="F21" s="107">
        <f t="shared" si="2"/>
        <v>92.511744670244909</v>
      </c>
      <c r="G21" s="43"/>
      <c r="H21" s="43"/>
      <c r="I21" s="114"/>
      <c r="J21" s="107"/>
    </row>
    <row r="22" spans="1:10" s="7" customFormat="1" ht="22.5" customHeight="1">
      <c r="A22" s="123" t="s">
        <v>104</v>
      </c>
      <c r="B22" s="88" t="s">
        <v>101</v>
      </c>
      <c r="C22" s="43">
        <f>C23</f>
        <v>19919.22</v>
      </c>
      <c r="D22" s="59">
        <f>D23</f>
        <v>17363.879000000001</v>
      </c>
      <c r="E22" s="118">
        <f t="shared" si="1"/>
        <v>-2555.3410000000003</v>
      </c>
      <c r="F22" s="107">
        <f t="shared" si="2"/>
        <v>87.171480610184531</v>
      </c>
      <c r="G22" s="43"/>
      <c r="H22" s="43"/>
      <c r="I22" s="114"/>
      <c r="J22" s="107"/>
    </row>
    <row r="23" spans="1:10" s="7" customFormat="1">
      <c r="A23" s="123" t="s">
        <v>105</v>
      </c>
      <c r="B23" s="88" t="s">
        <v>102</v>
      </c>
      <c r="C23" s="43">
        <v>19919.22</v>
      </c>
      <c r="D23" s="59">
        <v>17363.879000000001</v>
      </c>
      <c r="E23" s="118">
        <f t="shared" si="1"/>
        <v>-2555.3410000000003</v>
      </c>
      <c r="F23" s="107">
        <f t="shared" si="2"/>
        <v>87.171480610184531</v>
      </c>
      <c r="G23" s="43"/>
      <c r="H23" s="43"/>
      <c r="I23" s="114"/>
      <c r="J23" s="107"/>
    </row>
    <row r="24" spans="1:10" s="7" customFormat="1">
      <c r="A24" s="123" t="s">
        <v>368</v>
      </c>
      <c r="B24" s="88" t="s">
        <v>103</v>
      </c>
      <c r="C24" s="43">
        <f>C25</f>
        <v>81593.827000000005</v>
      </c>
      <c r="D24" s="59">
        <f>D25</f>
        <v>71433.119999999995</v>
      </c>
      <c r="E24" s="118">
        <f t="shared" si="1"/>
        <v>-10160.707000000009</v>
      </c>
      <c r="F24" s="107">
        <f t="shared" si="2"/>
        <v>87.547211138901474</v>
      </c>
      <c r="G24" s="43"/>
      <c r="H24" s="43"/>
      <c r="I24" s="114"/>
      <c r="J24" s="107"/>
    </row>
    <row r="25" spans="1:10" s="7" customFormat="1">
      <c r="A25" s="123" t="s">
        <v>369</v>
      </c>
      <c r="B25" s="88" t="s">
        <v>102</v>
      </c>
      <c r="C25" s="43">
        <v>81593.827000000005</v>
      </c>
      <c r="D25" s="59">
        <v>71433.119999999995</v>
      </c>
      <c r="E25" s="118">
        <f t="shared" si="1"/>
        <v>-10160.707000000009</v>
      </c>
      <c r="F25" s="107">
        <f t="shared" si="2"/>
        <v>87.547211138901474</v>
      </c>
      <c r="G25" s="43"/>
      <c r="H25" s="43"/>
      <c r="I25" s="114"/>
      <c r="J25" s="107"/>
    </row>
    <row r="26" spans="1:10" s="7" customFormat="1" ht="37.5">
      <c r="A26" s="117" t="s">
        <v>370</v>
      </c>
      <c r="B26" s="88" t="s">
        <v>54</v>
      </c>
      <c r="C26" s="118">
        <v>111001.22100000001</v>
      </c>
      <c r="D26" s="43">
        <v>107803.658</v>
      </c>
      <c r="E26" s="118">
        <f t="shared" si="1"/>
        <v>-3197.5630000000092</v>
      </c>
      <c r="F26" s="107">
        <f t="shared" si="2"/>
        <v>97.1193442998253</v>
      </c>
      <c r="G26" s="43"/>
      <c r="H26" s="43"/>
      <c r="I26" s="114"/>
      <c r="J26" s="107"/>
    </row>
    <row r="27" spans="1:10" s="7" customFormat="1">
      <c r="A27" s="117">
        <v>16010000</v>
      </c>
      <c r="B27" s="88" t="s">
        <v>444</v>
      </c>
      <c r="C27" s="118">
        <v>0.72799999999999998</v>
      </c>
      <c r="D27" s="43"/>
      <c r="E27" s="118">
        <f t="shared" si="1"/>
        <v>-0.72799999999999998</v>
      </c>
      <c r="F27" s="107">
        <f t="shared" si="2"/>
        <v>0</v>
      </c>
      <c r="G27" s="43"/>
      <c r="H27" s="43"/>
      <c r="I27" s="114"/>
      <c r="J27" s="107"/>
    </row>
    <row r="28" spans="1:10" s="5" customFormat="1">
      <c r="A28" s="117">
        <v>18000000</v>
      </c>
      <c r="B28" s="88" t="s">
        <v>72</v>
      </c>
      <c r="C28" s="43">
        <f>C29+C40+C43+C44</f>
        <v>596595.4169999999</v>
      </c>
      <c r="D28" s="43">
        <f>D29+D40+D43+D44</f>
        <v>731950.951</v>
      </c>
      <c r="E28" s="118">
        <f t="shared" si="1"/>
        <v>135355.5340000001</v>
      </c>
      <c r="F28" s="107">
        <f t="shared" si="2"/>
        <v>122.68799426597006</v>
      </c>
      <c r="G28" s="43"/>
      <c r="H28" s="43"/>
      <c r="I28" s="118"/>
      <c r="J28" s="107"/>
    </row>
    <row r="29" spans="1:10" s="5" customFormat="1">
      <c r="A29" s="117">
        <v>18010000</v>
      </c>
      <c r="B29" s="88" t="s">
        <v>454</v>
      </c>
      <c r="C29" s="43">
        <f>SUM(C30:C39)</f>
        <v>291776.46499999997</v>
      </c>
      <c r="D29" s="43">
        <f>SUM(D30:D39)</f>
        <v>342037.94400000002</v>
      </c>
      <c r="E29" s="118">
        <f t="shared" si="1"/>
        <v>50261.47900000005</v>
      </c>
      <c r="F29" s="107">
        <f t="shared" si="2"/>
        <v>117.22602232500145</v>
      </c>
      <c r="G29" s="43"/>
      <c r="H29" s="43"/>
      <c r="I29" s="114"/>
      <c r="J29" s="107"/>
    </row>
    <row r="30" spans="1:10" s="5" customFormat="1" ht="37.5">
      <c r="A30" s="117" t="s">
        <v>371</v>
      </c>
      <c r="B30" s="88" t="s">
        <v>67</v>
      </c>
      <c r="C30" s="118">
        <v>412.44600000000003</v>
      </c>
      <c r="D30" s="43">
        <v>336.89499999999998</v>
      </c>
      <c r="E30" s="118">
        <f t="shared" si="1"/>
        <v>-75.551000000000045</v>
      </c>
      <c r="F30" s="107">
        <f t="shared" si="2"/>
        <v>81.68220809512033</v>
      </c>
      <c r="G30" s="43"/>
      <c r="H30" s="43"/>
      <c r="I30" s="114"/>
      <c r="J30" s="107"/>
    </row>
    <row r="31" spans="1:10" s="5" customFormat="1" ht="37.5">
      <c r="A31" s="124">
        <v>18010200</v>
      </c>
      <c r="B31" s="88" t="s">
        <v>68</v>
      </c>
      <c r="C31" s="118">
        <v>2110.5340000000001</v>
      </c>
      <c r="D31" s="43">
        <v>2292.1460000000002</v>
      </c>
      <c r="E31" s="118">
        <f t="shared" si="1"/>
        <v>181.61200000000008</v>
      </c>
      <c r="F31" s="107">
        <f t="shared" si="2"/>
        <v>108.60502602658852</v>
      </c>
      <c r="G31" s="43"/>
      <c r="H31" s="43"/>
      <c r="I31" s="114"/>
      <c r="J31" s="107"/>
    </row>
    <row r="32" spans="1:10" s="5" customFormat="1" ht="37.5">
      <c r="A32" s="117" t="s">
        <v>372</v>
      </c>
      <c r="B32" s="88" t="s">
        <v>55</v>
      </c>
      <c r="C32" s="118">
        <v>1270.847</v>
      </c>
      <c r="D32" s="43">
        <v>2627.8539999999998</v>
      </c>
      <c r="E32" s="118">
        <f t="shared" si="1"/>
        <v>1357.0069999999998</v>
      </c>
      <c r="F32" s="107" t="s">
        <v>472</v>
      </c>
      <c r="G32" s="43"/>
      <c r="H32" s="43"/>
      <c r="I32" s="114"/>
      <c r="J32" s="107"/>
    </row>
    <row r="33" spans="1:10" s="5" customFormat="1" ht="37.5">
      <c r="A33" s="117" t="s">
        <v>373</v>
      </c>
      <c r="B33" s="88" t="s">
        <v>56</v>
      </c>
      <c r="C33" s="118">
        <v>27263.212</v>
      </c>
      <c r="D33" s="43">
        <v>30842.78</v>
      </c>
      <c r="E33" s="118">
        <f t="shared" si="1"/>
        <v>3579.5679999999993</v>
      </c>
      <c r="F33" s="107">
        <f t="shared" si="2"/>
        <v>113.12966351873726</v>
      </c>
      <c r="G33" s="43"/>
      <c r="H33" s="43"/>
      <c r="I33" s="114"/>
      <c r="J33" s="107"/>
    </row>
    <row r="34" spans="1:10" s="5" customFormat="1">
      <c r="A34" s="117" t="s">
        <v>374</v>
      </c>
      <c r="B34" s="88" t="s">
        <v>57</v>
      </c>
      <c r="C34" s="118">
        <v>71634.481</v>
      </c>
      <c r="D34" s="43">
        <v>107319.649</v>
      </c>
      <c r="E34" s="118">
        <f t="shared" si="1"/>
        <v>35685.168000000005</v>
      </c>
      <c r="F34" s="107">
        <f t="shared" si="2"/>
        <v>149.8156299896973</v>
      </c>
      <c r="G34" s="43"/>
      <c r="H34" s="43"/>
      <c r="I34" s="114"/>
      <c r="J34" s="107"/>
    </row>
    <row r="35" spans="1:10" s="5" customFormat="1">
      <c r="A35" s="117" t="s">
        <v>375</v>
      </c>
      <c r="B35" s="88" t="s">
        <v>58</v>
      </c>
      <c r="C35" s="118">
        <v>153681.58499999999</v>
      </c>
      <c r="D35" s="43">
        <v>164886.84700000001</v>
      </c>
      <c r="E35" s="118">
        <f t="shared" si="1"/>
        <v>11205.262000000017</v>
      </c>
      <c r="F35" s="107">
        <f t="shared" si="2"/>
        <v>107.2912196994845</v>
      </c>
      <c r="G35" s="43"/>
      <c r="H35" s="43"/>
      <c r="I35" s="114"/>
      <c r="J35" s="107"/>
    </row>
    <row r="36" spans="1:10" s="5" customFormat="1">
      <c r="A36" s="117" t="s">
        <v>376</v>
      </c>
      <c r="B36" s="88" t="s">
        <v>59</v>
      </c>
      <c r="C36" s="118">
        <v>4199.2950000000001</v>
      </c>
      <c r="D36" s="43">
        <v>3977.2139999999999</v>
      </c>
      <c r="E36" s="118">
        <f t="shared" si="1"/>
        <v>-222.08100000000013</v>
      </c>
      <c r="F36" s="107">
        <f t="shared" si="2"/>
        <v>94.711469425224948</v>
      </c>
      <c r="G36" s="43"/>
      <c r="H36" s="43"/>
      <c r="I36" s="114"/>
      <c r="J36" s="107"/>
    </row>
    <row r="37" spans="1:10" s="5" customFormat="1">
      <c r="A37" s="117" t="s">
        <v>377</v>
      </c>
      <c r="B37" s="88" t="s">
        <v>60</v>
      </c>
      <c r="C37" s="118">
        <v>26820.431</v>
      </c>
      <c r="D37" s="43">
        <v>26842.832999999999</v>
      </c>
      <c r="E37" s="118">
        <f t="shared" si="1"/>
        <v>22.401999999998225</v>
      </c>
      <c r="F37" s="107">
        <f t="shared" si="2"/>
        <v>100.08352587622473</v>
      </c>
      <c r="G37" s="43"/>
      <c r="H37" s="43"/>
      <c r="I37" s="114"/>
      <c r="J37" s="107"/>
    </row>
    <row r="38" spans="1:10" s="5" customFormat="1" ht="21.95" customHeight="1">
      <c r="A38" s="117">
        <v>18011000</v>
      </c>
      <c r="B38" s="88" t="s">
        <v>61</v>
      </c>
      <c r="C38" s="118">
        <v>3137.2840000000001</v>
      </c>
      <c r="D38" s="43">
        <v>1814.085</v>
      </c>
      <c r="E38" s="118">
        <f t="shared" si="1"/>
        <v>-1323.1990000000001</v>
      </c>
      <c r="F38" s="107">
        <f t="shared" si="2"/>
        <v>57.82342306275109</v>
      </c>
      <c r="G38" s="43"/>
      <c r="H38" s="43"/>
      <c r="I38" s="114"/>
      <c r="J38" s="107"/>
    </row>
    <row r="39" spans="1:10" s="5" customFormat="1">
      <c r="A39" s="117" t="s">
        <v>378</v>
      </c>
      <c r="B39" s="88" t="s">
        <v>62</v>
      </c>
      <c r="C39" s="118">
        <v>1246.3499999999999</v>
      </c>
      <c r="D39" s="43">
        <v>1097.6410000000001</v>
      </c>
      <c r="E39" s="118">
        <f t="shared" si="1"/>
        <v>-148.70899999999983</v>
      </c>
      <c r="F39" s="107">
        <f t="shared" si="2"/>
        <v>88.068439844345505</v>
      </c>
      <c r="G39" s="43"/>
      <c r="H39" s="43"/>
      <c r="I39" s="114"/>
      <c r="J39" s="107"/>
    </row>
    <row r="40" spans="1:10" s="5" customFormat="1">
      <c r="A40" s="117">
        <v>18030000</v>
      </c>
      <c r="B40" s="88" t="s">
        <v>63</v>
      </c>
      <c r="C40" s="118">
        <f>SUM(C41:C42)</f>
        <v>497.62299999999999</v>
      </c>
      <c r="D40" s="43">
        <f>SUM(D41:D42)</f>
        <v>1320.865</v>
      </c>
      <c r="E40" s="118">
        <f t="shared" si="1"/>
        <v>823.24199999999996</v>
      </c>
      <c r="F40" s="107" t="s">
        <v>470</v>
      </c>
      <c r="G40" s="43"/>
      <c r="H40" s="43"/>
      <c r="I40" s="114"/>
      <c r="J40" s="107"/>
    </row>
    <row r="41" spans="1:10" s="5" customFormat="1">
      <c r="A41" s="117">
        <v>18030100</v>
      </c>
      <c r="B41" s="88" t="s">
        <v>205</v>
      </c>
      <c r="C41" s="118">
        <v>269.93799999999999</v>
      </c>
      <c r="D41" s="43">
        <v>823.41700000000003</v>
      </c>
      <c r="E41" s="118">
        <f t="shared" si="1"/>
        <v>553.47900000000004</v>
      </c>
      <c r="F41" s="107" t="s">
        <v>428</v>
      </c>
      <c r="G41" s="43"/>
      <c r="H41" s="43"/>
      <c r="I41" s="114"/>
      <c r="J41" s="107"/>
    </row>
    <row r="42" spans="1:10" s="5" customFormat="1">
      <c r="A42" s="117">
        <v>18030200</v>
      </c>
      <c r="B42" s="88" t="s">
        <v>206</v>
      </c>
      <c r="C42" s="118">
        <v>227.685</v>
      </c>
      <c r="D42" s="43">
        <v>497.44799999999998</v>
      </c>
      <c r="E42" s="118">
        <f t="shared" si="1"/>
        <v>269.76299999999998</v>
      </c>
      <c r="F42" s="107" t="s">
        <v>471</v>
      </c>
      <c r="G42" s="43"/>
      <c r="H42" s="43"/>
      <c r="I42" s="114"/>
      <c r="J42" s="107"/>
    </row>
    <row r="43" spans="1:10" s="5" customFormat="1" ht="50.25" customHeight="1">
      <c r="A43" s="117">
        <v>18040000</v>
      </c>
      <c r="B43" s="88" t="s">
        <v>71</v>
      </c>
      <c r="C43" s="118">
        <v>-7.2060000000000004</v>
      </c>
      <c r="D43" s="43">
        <v>4.3789999999999996</v>
      </c>
      <c r="E43" s="118">
        <f t="shared" si="1"/>
        <v>11.585000000000001</v>
      </c>
      <c r="F43" s="107">
        <f t="shared" si="2"/>
        <v>-60.768803774632239</v>
      </c>
      <c r="G43" s="43">
        <v>-0.48699999999999999</v>
      </c>
      <c r="H43" s="43"/>
      <c r="I43" s="118">
        <f>H43-G43</f>
        <v>0.48699999999999999</v>
      </c>
      <c r="J43" s="107"/>
    </row>
    <row r="44" spans="1:10" s="5" customFormat="1" ht="24" customHeight="1">
      <c r="A44" s="117">
        <v>18050000</v>
      </c>
      <c r="B44" s="88" t="s">
        <v>29</v>
      </c>
      <c r="C44" s="118">
        <f>C45+C46+C47</f>
        <v>304328.53499999997</v>
      </c>
      <c r="D44" s="43">
        <f>D45+D46+D47</f>
        <v>388587.76299999998</v>
      </c>
      <c r="E44" s="118">
        <f t="shared" si="1"/>
        <v>84259.228000000003</v>
      </c>
      <c r="F44" s="107">
        <f t="shared" si="2"/>
        <v>127.68692985033428</v>
      </c>
      <c r="G44" s="43"/>
      <c r="H44" s="43"/>
      <c r="I44" s="114"/>
      <c r="J44" s="115"/>
    </row>
    <row r="45" spans="1:10" s="5" customFormat="1">
      <c r="A45" s="117">
        <v>18050300</v>
      </c>
      <c r="B45" s="88" t="s">
        <v>207</v>
      </c>
      <c r="C45" s="118">
        <v>68182.353000000003</v>
      </c>
      <c r="D45" s="43">
        <v>79407.498999999996</v>
      </c>
      <c r="E45" s="118">
        <f t="shared" si="1"/>
        <v>11225.145999999993</v>
      </c>
      <c r="F45" s="107">
        <f t="shared" si="2"/>
        <v>116.46341832761328</v>
      </c>
      <c r="G45" s="43"/>
      <c r="H45" s="43"/>
      <c r="I45" s="114"/>
      <c r="J45" s="115"/>
    </row>
    <row r="46" spans="1:10" s="5" customFormat="1">
      <c r="A46" s="117">
        <v>18050400</v>
      </c>
      <c r="B46" s="88" t="s">
        <v>208</v>
      </c>
      <c r="C46" s="118">
        <v>236145.58300000001</v>
      </c>
      <c r="D46" s="43">
        <v>309179.51899999997</v>
      </c>
      <c r="E46" s="118">
        <f t="shared" si="1"/>
        <v>73033.935999999958</v>
      </c>
      <c r="F46" s="107">
        <f t="shared" si="2"/>
        <v>130.92750458093468</v>
      </c>
      <c r="G46" s="43"/>
      <c r="H46" s="43"/>
      <c r="I46" s="114"/>
      <c r="J46" s="115"/>
    </row>
    <row r="47" spans="1:10" s="22" customFormat="1" ht="56.25">
      <c r="A47" s="117">
        <v>18050500</v>
      </c>
      <c r="B47" s="88" t="s">
        <v>216</v>
      </c>
      <c r="C47" s="118">
        <v>0.59899999999999998</v>
      </c>
      <c r="D47" s="43">
        <v>0.745</v>
      </c>
      <c r="E47" s="118">
        <f t="shared" si="1"/>
        <v>0.14600000000000002</v>
      </c>
      <c r="F47" s="107">
        <f t="shared" si="2"/>
        <v>124.37395659432389</v>
      </c>
      <c r="G47" s="43"/>
      <c r="H47" s="43"/>
      <c r="I47" s="114"/>
      <c r="J47" s="115"/>
    </row>
    <row r="48" spans="1:10" s="5" customFormat="1">
      <c r="A48" s="117">
        <v>19010000</v>
      </c>
      <c r="B48" s="88" t="s">
        <v>86</v>
      </c>
      <c r="C48" s="43"/>
      <c r="D48" s="43"/>
      <c r="E48" s="118"/>
      <c r="F48" s="107"/>
      <c r="G48" s="43">
        <v>900.59100000000001</v>
      </c>
      <c r="H48" s="43">
        <v>695.52599999999995</v>
      </c>
      <c r="I48" s="118">
        <f>H48-G48</f>
        <v>-205.06500000000005</v>
      </c>
      <c r="J48" s="107">
        <f>H48/G48*100</f>
        <v>77.229952331302442</v>
      </c>
    </row>
    <row r="49" spans="1:10" s="5" customFormat="1">
      <c r="A49" s="117">
        <v>19050000</v>
      </c>
      <c r="B49" s="121" t="s">
        <v>450</v>
      </c>
      <c r="C49" s="43"/>
      <c r="D49" s="43"/>
      <c r="E49" s="118"/>
      <c r="F49" s="107"/>
      <c r="G49" s="43">
        <v>8.0000000000000002E-3</v>
      </c>
      <c r="H49" s="43"/>
      <c r="I49" s="118">
        <f>H49-G49</f>
        <v>-8.0000000000000002E-3</v>
      </c>
      <c r="J49" s="107"/>
    </row>
    <row r="50" spans="1:10" s="5" customFormat="1" ht="21.4" customHeight="1">
      <c r="A50" s="112">
        <v>20000000</v>
      </c>
      <c r="B50" s="125" t="s">
        <v>6</v>
      </c>
      <c r="C50" s="114">
        <f>C51+C60+C71</f>
        <v>72402.703999999983</v>
      </c>
      <c r="D50" s="114">
        <f>D51+D60+D71</f>
        <v>52116.569000000003</v>
      </c>
      <c r="E50" s="114">
        <f t="shared" si="1"/>
        <v>-20286.13499999998</v>
      </c>
      <c r="F50" s="115">
        <f t="shared" si="2"/>
        <v>71.981522955275281</v>
      </c>
      <c r="G50" s="114">
        <f>G71+G81</f>
        <v>101047.17</v>
      </c>
      <c r="H50" s="114">
        <f>H71+H81</f>
        <v>89093.764999999999</v>
      </c>
      <c r="I50" s="114">
        <f>H50-G50</f>
        <v>-11953.404999999999</v>
      </c>
      <c r="J50" s="115">
        <f>H50/G50*100</f>
        <v>88.17047028630293</v>
      </c>
    </row>
    <row r="51" spans="1:10" s="5" customFormat="1">
      <c r="A51" s="117">
        <v>21000000</v>
      </c>
      <c r="B51" s="88" t="s">
        <v>7</v>
      </c>
      <c r="C51" s="43">
        <f>C52+C54+C53</f>
        <v>25117.245999999999</v>
      </c>
      <c r="D51" s="43">
        <f>D52+D54</f>
        <v>4601</v>
      </c>
      <c r="E51" s="118">
        <f t="shared" si="1"/>
        <v>-20516.245999999999</v>
      </c>
      <c r="F51" s="107">
        <f t="shared" si="2"/>
        <v>18.318091083711966</v>
      </c>
      <c r="G51" s="43"/>
      <c r="H51" s="43"/>
      <c r="I51" s="114"/>
      <c r="J51" s="115"/>
    </row>
    <row r="52" spans="1:10" s="5" customFormat="1" ht="37.5">
      <c r="A52" s="117">
        <v>21010300</v>
      </c>
      <c r="B52" s="126" t="s">
        <v>192</v>
      </c>
      <c r="C52" s="118">
        <v>31.253</v>
      </c>
      <c r="D52" s="43">
        <v>13.567</v>
      </c>
      <c r="E52" s="118">
        <f t="shared" si="1"/>
        <v>-17.686</v>
      </c>
      <c r="F52" s="107">
        <f t="shared" si="2"/>
        <v>43.410232617668704</v>
      </c>
      <c r="G52" s="43"/>
      <c r="H52" s="43"/>
      <c r="I52" s="114"/>
      <c r="J52" s="115"/>
    </row>
    <row r="53" spans="1:10" s="5" customFormat="1">
      <c r="A53" s="117">
        <v>21050000</v>
      </c>
      <c r="B53" s="126" t="s">
        <v>430</v>
      </c>
      <c r="C53" s="118">
        <v>21410.958999999999</v>
      </c>
      <c r="D53" s="43"/>
      <c r="E53" s="118">
        <f t="shared" si="1"/>
        <v>-21410.958999999999</v>
      </c>
      <c r="F53" s="107"/>
      <c r="G53" s="43"/>
      <c r="H53" s="43"/>
      <c r="I53" s="114"/>
      <c r="J53" s="115"/>
    </row>
    <row r="54" spans="1:10" s="5" customFormat="1">
      <c r="A54" s="117">
        <v>21080000</v>
      </c>
      <c r="B54" s="88" t="s">
        <v>8</v>
      </c>
      <c r="C54" s="118">
        <f>SUM(C55:C59)</f>
        <v>3675.0340000000001</v>
      </c>
      <c r="D54" s="43">
        <f>SUM(D55:D59)</f>
        <v>4587.433</v>
      </c>
      <c r="E54" s="118">
        <f t="shared" si="1"/>
        <v>912.39899999999989</v>
      </c>
      <c r="F54" s="107">
        <f t="shared" si="2"/>
        <v>124.82695398192234</v>
      </c>
      <c r="G54" s="43"/>
      <c r="H54" s="43"/>
      <c r="I54" s="114"/>
      <c r="J54" s="115"/>
    </row>
    <row r="55" spans="1:10" s="5" customFormat="1">
      <c r="A55" s="117">
        <v>21080500</v>
      </c>
      <c r="B55" s="88" t="s">
        <v>8</v>
      </c>
      <c r="C55" s="118">
        <v>86.646000000000001</v>
      </c>
      <c r="D55" s="43">
        <v>218.03100000000001</v>
      </c>
      <c r="E55" s="118">
        <f t="shared" si="1"/>
        <v>131.38499999999999</v>
      </c>
      <c r="F55" s="107" t="s">
        <v>473</v>
      </c>
      <c r="G55" s="43"/>
      <c r="H55" s="43"/>
      <c r="I55" s="114"/>
      <c r="J55" s="115"/>
    </row>
    <row r="56" spans="1:10" s="5" customFormat="1" ht="54.6" customHeight="1">
      <c r="A56" s="117">
        <v>21080900</v>
      </c>
      <c r="B56" s="65" t="s">
        <v>70</v>
      </c>
      <c r="C56" s="118">
        <v>26.29</v>
      </c>
      <c r="D56" s="43">
        <v>0.14699999999999999</v>
      </c>
      <c r="E56" s="118">
        <f t="shared" si="1"/>
        <v>-26.143000000000001</v>
      </c>
      <c r="F56" s="107">
        <f t="shared" si="2"/>
        <v>0.55914796500570563</v>
      </c>
      <c r="G56" s="43"/>
      <c r="H56" s="43"/>
      <c r="I56" s="114"/>
      <c r="J56" s="115"/>
    </row>
    <row r="57" spans="1:10" s="5" customFormat="1">
      <c r="A57" s="117">
        <v>21081100</v>
      </c>
      <c r="B57" s="88" t="s">
        <v>9</v>
      </c>
      <c r="C57" s="118">
        <v>918.88</v>
      </c>
      <c r="D57" s="43">
        <v>1056.7249999999999</v>
      </c>
      <c r="E57" s="118">
        <f t="shared" si="1"/>
        <v>137.84499999999991</v>
      </c>
      <c r="F57" s="107">
        <f t="shared" si="2"/>
        <v>115.00141476580184</v>
      </c>
      <c r="G57" s="43"/>
      <c r="H57" s="43"/>
      <c r="I57" s="114"/>
      <c r="J57" s="115"/>
    </row>
    <row r="58" spans="1:10" s="5" customFormat="1" ht="37.5">
      <c r="A58" s="117">
        <v>21081500</v>
      </c>
      <c r="B58" s="65" t="s">
        <v>69</v>
      </c>
      <c r="C58" s="118">
        <v>2015.4590000000001</v>
      </c>
      <c r="D58" s="43">
        <v>1907.1780000000001</v>
      </c>
      <c r="E58" s="118">
        <f t="shared" si="1"/>
        <v>-108.28099999999995</v>
      </c>
      <c r="F58" s="107">
        <f t="shared" si="2"/>
        <v>94.62747691716875</v>
      </c>
      <c r="G58" s="43"/>
      <c r="H58" s="43"/>
      <c r="I58" s="114"/>
      <c r="J58" s="115"/>
    </row>
    <row r="59" spans="1:10" s="5" customFormat="1" ht="34.5" customHeight="1">
      <c r="A59" s="117">
        <v>21081700</v>
      </c>
      <c r="B59" s="65" t="s">
        <v>363</v>
      </c>
      <c r="C59" s="118">
        <v>627.75900000000001</v>
      </c>
      <c r="D59" s="43">
        <v>1405.3520000000001</v>
      </c>
      <c r="E59" s="118">
        <f t="shared" si="1"/>
        <v>777.59300000000007</v>
      </c>
      <c r="F59" s="107" t="s">
        <v>474</v>
      </c>
      <c r="G59" s="43"/>
      <c r="H59" s="43"/>
      <c r="I59" s="114"/>
      <c r="J59" s="115"/>
    </row>
    <row r="60" spans="1:10" s="5" customFormat="1">
      <c r="A60" s="117">
        <v>22000000</v>
      </c>
      <c r="B60" s="88" t="s">
        <v>37</v>
      </c>
      <c r="C60" s="43">
        <f>C61+C66+C67</f>
        <v>41665.697999999997</v>
      </c>
      <c r="D60" s="43">
        <f>D61+D66+D67</f>
        <v>38132.222999999998</v>
      </c>
      <c r="E60" s="118">
        <f t="shared" si="1"/>
        <v>-3533.4749999999985</v>
      </c>
      <c r="F60" s="107">
        <f t="shared" si="2"/>
        <v>91.519462844472216</v>
      </c>
      <c r="G60" s="43"/>
      <c r="H60" s="43"/>
      <c r="I60" s="114"/>
      <c r="J60" s="115"/>
    </row>
    <row r="61" spans="1:10" s="5" customFormat="1">
      <c r="A61" s="117" t="s">
        <v>379</v>
      </c>
      <c r="B61" s="88" t="s">
        <v>64</v>
      </c>
      <c r="C61" s="43">
        <f>C62+C63+C64+C65</f>
        <v>30288.079999999998</v>
      </c>
      <c r="D61" s="43">
        <f>SUM(D62:D65)</f>
        <v>24756.780999999995</v>
      </c>
      <c r="E61" s="118">
        <f t="shared" si="1"/>
        <v>-5531.2990000000027</v>
      </c>
      <c r="F61" s="107">
        <f t="shared" si="2"/>
        <v>81.737703413356002</v>
      </c>
      <c r="G61" s="43"/>
      <c r="H61" s="43"/>
      <c r="I61" s="114"/>
      <c r="J61" s="115"/>
    </row>
    <row r="62" spans="1:10" s="5" customFormat="1" ht="37.5">
      <c r="A62" s="117">
        <v>22010300</v>
      </c>
      <c r="B62" s="65" t="s">
        <v>76</v>
      </c>
      <c r="C62" s="118">
        <v>1437.7619999999999</v>
      </c>
      <c r="D62" s="43">
        <v>1264.385</v>
      </c>
      <c r="E62" s="118">
        <f t="shared" si="1"/>
        <v>-173.37699999999995</v>
      </c>
      <c r="F62" s="107">
        <f t="shared" si="2"/>
        <v>87.941189153698602</v>
      </c>
      <c r="G62" s="43"/>
      <c r="H62" s="43"/>
      <c r="I62" s="114"/>
      <c r="J62" s="115"/>
    </row>
    <row r="63" spans="1:10" s="5" customFormat="1">
      <c r="A63" s="117" t="s">
        <v>380</v>
      </c>
      <c r="B63" s="88" t="s">
        <v>65</v>
      </c>
      <c r="C63" s="118">
        <v>28097.608</v>
      </c>
      <c r="D63" s="43">
        <v>22697.125</v>
      </c>
      <c r="E63" s="118">
        <f t="shared" si="1"/>
        <v>-5400.4830000000002</v>
      </c>
      <c r="F63" s="107">
        <f t="shared" si="2"/>
        <v>80.779563157119995</v>
      </c>
      <c r="G63" s="43"/>
      <c r="H63" s="43"/>
      <c r="I63" s="114"/>
      <c r="J63" s="115"/>
    </row>
    <row r="64" spans="1:10" s="5" customFormat="1" ht="37.5">
      <c r="A64" s="117">
        <v>22012600</v>
      </c>
      <c r="B64" s="65" t="s">
        <v>75</v>
      </c>
      <c r="C64" s="118">
        <v>705.976</v>
      </c>
      <c r="D64" s="43">
        <v>753.08100000000002</v>
      </c>
      <c r="E64" s="118">
        <f t="shared" si="1"/>
        <v>47.105000000000018</v>
      </c>
      <c r="F64" s="107">
        <f t="shared" si="2"/>
        <v>106.67232313846364</v>
      </c>
      <c r="G64" s="43"/>
      <c r="H64" s="43"/>
      <c r="I64" s="114"/>
      <c r="J64" s="115"/>
    </row>
    <row r="65" spans="1:10" s="5" customFormat="1" ht="75">
      <c r="A65" s="117">
        <v>22012900</v>
      </c>
      <c r="B65" s="65" t="s">
        <v>391</v>
      </c>
      <c r="C65" s="118">
        <v>46.734000000000002</v>
      </c>
      <c r="D65" s="43">
        <v>42.19</v>
      </c>
      <c r="E65" s="118">
        <f t="shared" si="1"/>
        <v>-4.544000000000004</v>
      </c>
      <c r="F65" s="107">
        <f t="shared" si="2"/>
        <v>90.276886207044114</v>
      </c>
      <c r="G65" s="43"/>
      <c r="H65" s="43"/>
      <c r="I65" s="114"/>
      <c r="J65" s="115"/>
    </row>
    <row r="66" spans="1:10" s="5" customFormat="1" ht="37.5">
      <c r="A66" s="117">
        <v>22080400</v>
      </c>
      <c r="B66" s="88" t="s">
        <v>193</v>
      </c>
      <c r="C66" s="118">
        <v>10825.218999999999</v>
      </c>
      <c r="D66" s="43">
        <v>12965.777</v>
      </c>
      <c r="E66" s="118">
        <f t="shared" si="1"/>
        <v>2140.5580000000009</v>
      </c>
      <c r="F66" s="107">
        <f t="shared" si="2"/>
        <v>119.77380780933855</v>
      </c>
      <c r="G66" s="43"/>
      <c r="H66" s="43"/>
      <c r="I66" s="114"/>
      <c r="J66" s="115"/>
    </row>
    <row r="67" spans="1:10" s="5" customFormat="1">
      <c r="A67" s="117">
        <v>22090000</v>
      </c>
      <c r="B67" s="88" t="s">
        <v>10</v>
      </c>
      <c r="C67" s="118">
        <f>SUM(C68:C70)</f>
        <v>552.399</v>
      </c>
      <c r="D67" s="118">
        <f>SUM(D68:D70)</f>
        <v>409.66500000000002</v>
      </c>
      <c r="E67" s="118">
        <f t="shared" si="1"/>
        <v>-142.73399999999998</v>
      </c>
      <c r="F67" s="107">
        <f t="shared" si="2"/>
        <v>74.16106835819761</v>
      </c>
      <c r="G67" s="43"/>
      <c r="H67" s="43"/>
      <c r="I67" s="114"/>
      <c r="J67" s="115"/>
    </row>
    <row r="68" spans="1:10" s="5" customFormat="1" ht="37.5">
      <c r="A68" s="117">
        <v>22090100</v>
      </c>
      <c r="B68" s="88" t="s">
        <v>209</v>
      </c>
      <c r="C68" s="118">
        <v>295.87</v>
      </c>
      <c r="D68" s="43">
        <v>163.63200000000001</v>
      </c>
      <c r="E68" s="118">
        <f t="shared" si="1"/>
        <v>-132.238</v>
      </c>
      <c r="F68" s="107">
        <f t="shared" si="2"/>
        <v>55.305370601953562</v>
      </c>
      <c r="G68" s="43"/>
      <c r="H68" s="43"/>
      <c r="I68" s="114"/>
      <c r="J68" s="115"/>
    </row>
    <row r="69" spans="1:10" s="5" customFormat="1">
      <c r="A69" s="117">
        <v>22090200</v>
      </c>
      <c r="B69" s="88" t="s">
        <v>210</v>
      </c>
      <c r="C69" s="118">
        <v>10.282</v>
      </c>
      <c r="D69" s="43">
        <v>9.0660000000000007</v>
      </c>
      <c r="E69" s="118">
        <f t="shared" si="1"/>
        <v>-1.2159999999999993</v>
      </c>
      <c r="F69" s="107">
        <f t="shared" si="2"/>
        <v>88.173507099786036</v>
      </c>
      <c r="G69" s="43"/>
      <c r="H69" s="43"/>
      <c r="I69" s="114"/>
      <c r="J69" s="115"/>
    </row>
    <row r="70" spans="1:10" s="5" customFormat="1" ht="37.5">
      <c r="A70" s="117">
        <v>22090400</v>
      </c>
      <c r="B70" s="88" t="s">
        <v>211</v>
      </c>
      <c r="C70" s="118">
        <v>246.24700000000001</v>
      </c>
      <c r="D70" s="43">
        <v>236.96700000000001</v>
      </c>
      <c r="E70" s="118">
        <f t="shared" si="1"/>
        <v>-9.2800000000000011</v>
      </c>
      <c r="F70" s="107">
        <f t="shared" si="2"/>
        <v>96.231426169658917</v>
      </c>
      <c r="G70" s="43"/>
      <c r="H70" s="43"/>
      <c r="I70" s="114"/>
      <c r="J70" s="115"/>
    </row>
    <row r="71" spans="1:10" s="5" customFormat="1" ht="18.2" customHeight="1">
      <c r="A71" s="117">
        <v>24000000</v>
      </c>
      <c r="B71" s="88" t="s">
        <v>11</v>
      </c>
      <c r="C71" s="43">
        <f>SUM(C72:C73)</f>
        <v>5619.76</v>
      </c>
      <c r="D71" s="43">
        <f>D73</f>
        <v>9383.3460000000014</v>
      </c>
      <c r="E71" s="118">
        <f t="shared" si="1"/>
        <v>3763.5860000000011</v>
      </c>
      <c r="F71" s="107" t="s">
        <v>479</v>
      </c>
      <c r="G71" s="43">
        <f>G73+G79+G80</f>
        <v>12638.120999999999</v>
      </c>
      <c r="H71" s="43">
        <f>H77+H79+H80</f>
        <v>5352.1030000000001</v>
      </c>
      <c r="I71" s="118">
        <f>H71-G71</f>
        <v>-7286.0179999999991</v>
      </c>
      <c r="J71" s="107">
        <f>H71/G71*100</f>
        <v>42.348882401110103</v>
      </c>
    </row>
    <row r="72" spans="1:10" s="5" customFormat="1" ht="36.6" customHeight="1">
      <c r="A72" s="117">
        <v>24030000</v>
      </c>
      <c r="B72" s="88" t="s">
        <v>440</v>
      </c>
      <c r="C72" s="43">
        <v>4.2000000000000003E-2</v>
      </c>
      <c r="D72" s="43"/>
      <c r="E72" s="118">
        <f t="shared" si="1"/>
        <v>-4.2000000000000003E-2</v>
      </c>
      <c r="F72" s="107"/>
      <c r="G72" s="43"/>
      <c r="H72" s="43"/>
      <c r="I72" s="118"/>
      <c r="J72" s="107"/>
    </row>
    <row r="73" spans="1:10" s="5" customFormat="1">
      <c r="A73" s="117">
        <v>24060000</v>
      </c>
      <c r="B73" s="88" t="s">
        <v>8</v>
      </c>
      <c r="C73" s="43">
        <f>C74+C78+C76</f>
        <v>5619.7179999999998</v>
      </c>
      <c r="D73" s="43">
        <f>D74+D75+D76+D78</f>
        <v>9383.3460000000014</v>
      </c>
      <c r="E73" s="118">
        <f t="shared" si="1"/>
        <v>3763.6280000000015</v>
      </c>
      <c r="F73" s="107" t="s">
        <v>479</v>
      </c>
      <c r="G73" s="43">
        <f>G77</f>
        <v>2048.7860000000001</v>
      </c>
      <c r="H73" s="43">
        <f>H77</f>
        <v>1515.3820000000001</v>
      </c>
      <c r="I73" s="118">
        <f>H73-G73</f>
        <v>-533.404</v>
      </c>
      <c r="J73" s="107">
        <f>H73/G73*100</f>
        <v>73.964874808789205</v>
      </c>
    </row>
    <row r="74" spans="1:10" s="5" customFormat="1">
      <c r="A74" s="117">
        <v>24060300</v>
      </c>
      <c r="B74" s="88" t="s">
        <v>8</v>
      </c>
      <c r="C74" s="118">
        <v>4674.4070000000002</v>
      </c>
      <c r="D74" s="43">
        <v>7791.7370000000001</v>
      </c>
      <c r="E74" s="118">
        <f t="shared" si="1"/>
        <v>3117.33</v>
      </c>
      <c r="F74" s="107" t="s">
        <v>479</v>
      </c>
      <c r="G74" s="43"/>
      <c r="H74" s="43"/>
      <c r="I74" s="114"/>
      <c r="J74" s="107"/>
    </row>
    <row r="75" spans="1:10" s="5" customFormat="1">
      <c r="A75" s="117">
        <v>24060600</v>
      </c>
      <c r="B75" s="121" t="s">
        <v>446</v>
      </c>
      <c r="C75" s="118"/>
      <c r="D75" s="43">
        <v>0.13600000000000001</v>
      </c>
      <c r="E75" s="118">
        <f t="shared" ref="E75:E118" si="3">D75-C75</f>
        <v>0.13600000000000001</v>
      </c>
      <c r="F75" s="107"/>
      <c r="G75" s="43"/>
      <c r="H75" s="43"/>
      <c r="I75" s="114"/>
      <c r="J75" s="107"/>
    </row>
    <row r="76" spans="1:10" s="5" customFormat="1" ht="37.5">
      <c r="A76" s="117">
        <v>24061900</v>
      </c>
      <c r="B76" s="88" t="s">
        <v>439</v>
      </c>
      <c r="C76" s="118">
        <v>799</v>
      </c>
      <c r="D76" s="43">
        <v>145.80000000000001</v>
      </c>
      <c r="E76" s="118">
        <f t="shared" si="3"/>
        <v>-653.20000000000005</v>
      </c>
      <c r="F76" s="107">
        <f t="shared" ref="F76:F118" si="4">D76/C76*100</f>
        <v>18.247809762202756</v>
      </c>
      <c r="G76" s="43"/>
      <c r="H76" s="43"/>
      <c r="I76" s="114"/>
      <c r="J76" s="107"/>
    </row>
    <row r="77" spans="1:10" s="5" customFormat="1" ht="37.5">
      <c r="A77" s="117">
        <v>24062100</v>
      </c>
      <c r="B77" s="88" t="s">
        <v>30</v>
      </c>
      <c r="C77" s="118"/>
      <c r="D77" s="43"/>
      <c r="E77" s="118"/>
      <c r="F77" s="107"/>
      <c r="G77" s="43">
        <v>2048.7860000000001</v>
      </c>
      <c r="H77" s="43">
        <v>1515.3820000000001</v>
      </c>
      <c r="I77" s="118">
        <f>H77-G77</f>
        <v>-533.404</v>
      </c>
      <c r="J77" s="107">
        <f>H77/G77*100</f>
        <v>73.964874808789205</v>
      </c>
    </row>
    <row r="78" spans="1:10" s="5" customFormat="1" ht="131.25">
      <c r="A78" s="117">
        <v>24062200</v>
      </c>
      <c r="B78" s="127" t="s">
        <v>214</v>
      </c>
      <c r="C78" s="118">
        <v>146.31100000000001</v>
      </c>
      <c r="D78" s="43">
        <v>1445.673</v>
      </c>
      <c r="E78" s="118">
        <f t="shared" si="3"/>
        <v>1299.3620000000001</v>
      </c>
      <c r="F78" s="107" t="s">
        <v>475</v>
      </c>
      <c r="G78" s="43"/>
      <c r="H78" s="43"/>
      <c r="I78" s="114"/>
      <c r="J78" s="115"/>
    </row>
    <row r="79" spans="1:10" s="9" customFormat="1" ht="56.25">
      <c r="A79" s="117">
        <v>24110900</v>
      </c>
      <c r="B79" s="88" t="s">
        <v>212</v>
      </c>
      <c r="C79" s="43"/>
      <c r="D79" s="43"/>
      <c r="E79" s="118"/>
      <c r="F79" s="107"/>
      <c r="G79" s="43">
        <v>206.673</v>
      </c>
      <c r="H79" s="43">
        <v>306.33</v>
      </c>
      <c r="I79" s="118">
        <f>H79-G79</f>
        <v>99.656999999999982</v>
      </c>
      <c r="J79" s="107">
        <f>H79/G79*100</f>
        <v>148.21965133326557</v>
      </c>
    </row>
    <row r="80" spans="1:10" s="5" customFormat="1">
      <c r="A80" s="117">
        <v>24170000</v>
      </c>
      <c r="B80" s="88" t="s">
        <v>38</v>
      </c>
      <c r="C80" s="43"/>
      <c r="D80" s="43"/>
      <c r="E80" s="118"/>
      <c r="F80" s="107"/>
      <c r="G80" s="43">
        <v>10382.662</v>
      </c>
      <c r="H80" s="43">
        <v>3530.3910000000001</v>
      </c>
      <c r="I80" s="118">
        <f>H80-G80</f>
        <v>-6852.2710000000006</v>
      </c>
      <c r="J80" s="107">
        <f>H80/G80*100</f>
        <v>34.002753821707763</v>
      </c>
    </row>
    <row r="81" spans="1:10" s="25" customFormat="1" ht="27" customHeight="1">
      <c r="A81" s="117">
        <v>25000000</v>
      </c>
      <c r="B81" s="88" t="s">
        <v>12</v>
      </c>
      <c r="C81" s="43"/>
      <c r="D81" s="43"/>
      <c r="E81" s="118"/>
      <c r="F81" s="107"/>
      <c r="G81" s="128">
        <v>88409.048999999999</v>
      </c>
      <c r="H81" s="128">
        <v>83741.661999999997</v>
      </c>
      <c r="I81" s="118">
        <f>H81-G81</f>
        <v>-4667.3870000000024</v>
      </c>
      <c r="J81" s="107">
        <f>H81/G81*100</f>
        <v>94.720690865026725</v>
      </c>
    </row>
    <row r="82" spans="1:10" s="8" customFormat="1" ht="29.25" customHeight="1">
      <c r="A82" s="112">
        <v>30000000</v>
      </c>
      <c r="B82" s="113" t="s">
        <v>13</v>
      </c>
      <c r="C82" s="114">
        <f>C84+C85</f>
        <v>111.49100000000001</v>
      </c>
      <c r="D82" s="114">
        <f>D84+D85</f>
        <v>92.364000000000004</v>
      </c>
      <c r="E82" s="114">
        <f t="shared" si="3"/>
        <v>-19.12700000000001</v>
      </c>
      <c r="F82" s="115">
        <f t="shared" si="4"/>
        <v>82.844355149743024</v>
      </c>
      <c r="G82" s="114">
        <f>G86+G87</f>
        <v>6168.3670000000002</v>
      </c>
      <c r="H82" s="114">
        <f>H86+H87</f>
        <v>570.92900000000009</v>
      </c>
      <c r="I82" s="114">
        <f>H82-G82</f>
        <v>-5597.4380000000001</v>
      </c>
      <c r="J82" s="115">
        <f>H82/G82*100</f>
        <v>9.2557560210019947</v>
      </c>
    </row>
    <row r="83" spans="1:10" s="21" customFormat="1" ht="20.25">
      <c r="A83" s="117">
        <v>31000000</v>
      </c>
      <c r="B83" s="88" t="s">
        <v>213</v>
      </c>
      <c r="C83" s="118">
        <f>SUM(C84:C85)</f>
        <v>111.49100000000001</v>
      </c>
      <c r="D83" s="118">
        <f>SUM(D84:D85)</f>
        <v>92.364000000000004</v>
      </c>
      <c r="E83" s="118">
        <f t="shared" si="3"/>
        <v>-19.12700000000001</v>
      </c>
      <c r="F83" s="107">
        <f t="shared" si="4"/>
        <v>82.844355149743024</v>
      </c>
      <c r="G83" s="118"/>
      <c r="H83" s="118"/>
      <c r="I83" s="114"/>
      <c r="J83" s="115"/>
    </row>
    <row r="84" spans="1:10" s="5" customFormat="1" ht="56.25">
      <c r="A84" s="117">
        <v>31010200</v>
      </c>
      <c r="B84" s="88" t="s">
        <v>77</v>
      </c>
      <c r="C84" s="118">
        <v>88.888000000000005</v>
      </c>
      <c r="D84" s="118">
        <v>82.375</v>
      </c>
      <c r="E84" s="118">
        <f t="shared" si="3"/>
        <v>-6.5130000000000052</v>
      </c>
      <c r="F84" s="107">
        <f t="shared" si="4"/>
        <v>92.672801728017276</v>
      </c>
      <c r="G84" s="118"/>
      <c r="H84" s="118"/>
      <c r="I84" s="114"/>
      <c r="J84" s="115"/>
    </row>
    <row r="85" spans="1:10" s="5" customFormat="1">
      <c r="A85" s="117">
        <v>31020000</v>
      </c>
      <c r="B85" s="88" t="s">
        <v>39</v>
      </c>
      <c r="C85" s="118">
        <v>22.603000000000002</v>
      </c>
      <c r="D85" s="118">
        <v>9.9890000000000008</v>
      </c>
      <c r="E85" s="118">
        <f t="shared" si="3"/>
        <v>-12.614000000000001</v>
      </c>
      <c r="F85" s="107">
        <f t="shared" si="4"/>
        <v>44.193248683803041</v>
      </c>
      <c r="G85" s="118"/>
      <c r="H85" s="118"/>
      <c r="I85" s="114"/>
      <c r="J85" s="115"/>
    </row>
    <row r="86" spans="1:10" s="5" customFormat="1" ht="37.5">
      <c r="A86" s="117">
        <v>31030000</v>
      </c>
      <c r="B86" s="88" t="s">
        <v>32</v>
      </c>
      <c r="C86" s="118"/>
      <c r="D86" s="118"/>
      <c r="E86" s="118"/>
      <c r="F86" s="107"/>
      <c r="G86" s="118"/>
      <c r="H86" s="118">
        <v>5.0410000000000004</v>
      </c>
      <c r="I86" s="118">
        <f t="shared" ref="I86" si="5">H86-G86</f>
        <v>5.0410000000000004</v>
      </c>
      <c r="J86" s="115"/>
    </row>
    <row r="87" spans="1:10" s="5" customFormat="1">
      <c r="A87" s="117">
        <v>33010000</v>
      </c>
      <c r="B87" s="88" t="s">
        <v>31</v>
      </c>
      <c r="C87" s="118"/>
      <c r="D87" s="118"/>
      <c r="E87" s="118"/>
      <c r="F87" s="107"/>
      <c r="G87" s="118">
        <v>6168.3670000000002</v>
      </c>
      <c r="H87" s="118">
        <v>565.88800000000003</v>
      </c>
      <c r="I87" s="118">
        <f>H87-G87</f>
        <v>-5602.4790000000003</v>
      </c>
      <c r="J87" s="107">
        <f>H87/G87*100</f>
        <v>9.1740326086304531</v>
      </c>
    </row>
    <row r="88" spans="1:10" s="5" customFormat="1" ht="37.5">
      <c r="A88" s="117">
        <v>50110000</v>
      </c>
      <c r="B88" s="88" t="s">
        <v>469</v>
      </c>
      <c r="C88" s="118"/>
      <c r="D88" s="118"/>
      <c r="E88" s="118"/>
      <c r="F88" s="107"/>
      <c r="G88" s="118"/>
      <c r="H88" s="118">
        <v>3000</v>
      </c>
      <c r="I88" s="118">
        <f>H88-G88</f>
        <v>3000</v>
      </c>
      <c r="J88" s="107"/>
    </row>
    <row r="89" spans="1:10" s="5" customFormat="1" ht="20.25" customHeight="1">
      <c r="A89" s="112"/>
      <c r="B89" s="129" t="s">
        <v>33</v>
      </c>
      <c r="C89" s="114">
        <f>C8+C50+C82</f>
        <v>2473405.0149999997</v>
      </c>
      <c r="D89" s="114">
        <f>D8+D50+D82</f>
        <v>2865691.9120000005</v>
      </c>
      <c r="E89" s="114">
        <f t="shared" si="3"/>
        <v>392286.89700000081</v>
      </c>
      <c r="F89" s="115">
        <f t="shared" si="4"/>
        <v>115.86019655579945</v>
      </c>
      <c r="G89" s="114">
        <f>G8+G50+G82</f>
        <v>108116.988</v>
      </c>
      <c r="H89" s="114">
        <f>H8+H50+H82+H88</f>
        <v>93360.22</v>
      </c>
      <c r="I89" s="114">
        <f>H89-G89</f>
        <v>-14756.767999999996</v>
      </c>
      <c r="J89" s="115">
        <f>H89/G89*100</f>
        <v>86.351110706117723</v>
      </c>
    </row>
    <row r="90" spans="1:10" s="24" customFormat="1" ht="20.25">
      <c r="A90" s="112">
        <v>40000000</v>
      </c>
      <c r="B90" s="113" t="s">
        <v>14</v>
      </c>
      <c r="C90" s="114">
        <f>C91+C96+C98</f>
        <v>2011267.2249999999</v>
      </c>
      <c r="D90" s="114">
        <f>D91+D96+D98</f>
        <v>1714200.1639999999</v>
      </c>
      <c r="E90" s="114">
        <f t="shared" si="3"/>
        <v>-297067.06099999999</v>
      </c>
      <c r="F90" s="115">
        <f t="shared" si="4"/>
        <v>85.229856216644706</v>
      </c>
      <c r="G90" s="130">
        <f>G98</f>
        <v>3064.085</v>
      </c>
      <c r="H90" s="130">
        <f>H98</f>
        <v>396.78899999999999</v>
      </c>
      <c r="I90" s="114">
        <f>H90-G90</f>
        <v>-2667.2960000000003</v>
      </c>
      <c r="J90" s="115">
        <f>H90/G90*100</f>
        <v>12.949673393525311</v>
      </c>
    </row>
    <row r="91" spans="1:10" s="5" customFormat="1">
      <c r="A91" s="122">
        <v>41030000</v>
      </c>
      <c r="B91" s="65" t="s">
        <v>217</v>
      </c>
      <c r="C91" s="43">
        <f>SUM(C92:C95)</f>
        <v>906413.95</v>
      </c>
      <c r="D91" s="43">
        <f>SUM(D92:D95)</f>
        <v>914496.73300000001</v>
      </c>
      <c r="E91" s="118">
        <f t="shared" si="3"/>
        <v>8082.783000000054</v>
      </c>
      <c r="F91" s="107">
        <f t="shared" si="4"/>
        <v>100.89173197301299</v>
      </c>
      <c r="G91" s="43"/>
      <c r="H91" s="114"/>
      <c r="I91" s="118"/>
      <c r="J91" s="107"/>
    </row>
    <row r="92" spans="1:10" s="5" customFormat="1" ht="37.5">
      <c r="A92" s="122">
        <v>41033800</v>
      </c>
      <c r="B92" s="65" t="s">
        <v>438</v>
      </c>
      <c r="C92" s="43">
        <v>3129.3319999999999</v>
      </c>
      <c r="D92" s="43">
        <v>266</v>
      </c>
      <c r="E92" s="118">
        <f t="shared" si="3"/>
        <v>-2863.3319999999999</v>
      </c>
      <c r="F92" s="107">
        <f t="shared" si="4"/>
        <v>8.5002166596577169</v>
      </c>
      <c r="G92" s="43"/>
      <c r="H92" s="114"/>
      <c r="I92" s="118"/>
      <c r="J92" s="107"/>
    </row>
    <row r="93" spans="1:10" s="5" customFormat="1">
      <c r="A93" s="122">
        <v>41033900</v>
      </c>
      <c r="B93" s="65" t="s">
        <v>416</v>
      </c>
      <c r="C93" s="118">
        <v>411622.40000000002</v>
      </c>
      <c r="D93" s="43">
        <v>494149.2</v>
      </c>
      <c r="E93" s="118">
        <f t="shared" si="3"/>
        <v>82526.799999999988</v>
      </c>
      <c r="F93" s="107">
        <f t="shared" si="4"/>
        <v>120.04915184402014</v>
      </c>
      <c r="G93" s="118"/>
      <c r="H93" s="118"/>
      <c r="I93" s="114"/>
      <c r="J93" s="115"/>
    </row>
    <row r="94" spans="1:10" s="3" customFormat="1">
      <c r="A94" s="122">
        <v>41034200</v>
      </c>
      <c r="B94" s="65" t="s">
        <v>66</v>
      </c>
      <c r="C94" s="118">
        <v>461781.9</v>
      </c>
      <c r="D94" s="43">
        <v>358610.1</v>
      </c>
      <c r="E94" s="118">
        <f t="shared" si="3"/>
        <v>-103171.80000000005</v>
      </c>
      <c r="F94" s="107">
        <f t="shared" si="4"/>
        <v>77.657894343628442</v>
      </c>
      <c r="G94" s="118"/>
      <c r="H94" s="118"/>
      <c r="I94" s="114"/>
      <c r="J94" s="115"/>
    </row>
    <row r="95" spans="1:10" s="5" customFormat="1" ht="37.5">
      <c r="A95" s="131" t="s">
        <v>417</v>
      </c>
      <c r="B95" s="65" t="s">
        <v>398</v>
      </c>
      <c r="C95" s="118">
        <v>29880.317999999999</v>
      </c>
      <c r="D95" s="43">
        <v>61471.432999999997</v>
      </c>
      <c r="E95" s="118">
        <f t="shared" si="3"/>
        <v>31591.114999999998</v>
      </c>
      <c r="F95" s="107" t="s">
        <v>476</v>
      </c>
      <c r="G95" s="118"/>
      <c r="H95" s="118"/>
      <c r="I95" s="114"/>
      <c r="J95" s="115"/>
    </row>
    <row r="96" spans="1:10" s="5" customFormat="1">
      <c r="A96" s="131">
        <v>41040000</v>
      </c>
      <c r="B96" s="65" t="s">
        <v>464</v>
      </c>
      <c r="C96" s="118">
        <f>C97</f>
        <v>95.7</v>
      </c>
      <c r="D96" s="43">
        <f>D97</f>
        <v>83.6</v>
      </c>
      <c r="E96" s="118">
        <f t="shared" si="3"/>
        <v>-12.100000000000009</v>
      </c>
      <c r="F96" s="107">
        <f t="shared" si="4"/>
        <v>87.356321839080451</v>
      </c>
      <c r="G96" s="118"/>
      <c r="H96" s="118"/>
      <c r="I96" s="114"/>
      <c r="J96" s="115"/>
    </row>
    <row r="97" spans="1:10" s="5" customFormat="1">
      <c r="A97" s="131">
        <v>41040100</v>
      </c>
      <c r="B97" s="65" t="s">
        <v>465</v>
      </c>
      <c r="C97" s="118">
        <v>95.7</v>
      </c>
      <c r="D97" s="43">
        <v>83.6</v>
      </c>
      <c r="E97" s="118">
        <f t="shared" si="3"/>
        <v>-12.100000000000009</v>
      </c>
      <c r="F97" s="107">
        <f t="shared" si="4"/>
        <v>87.356321839080451</v>
      </c>
      <c r="G97" s="118"/>
      <c r="H97" s="118"/>
      <c r="I97" s="114"/>
      <c r="J97" s="115"/>
    </row>
    <row r="98" spans="1:10" s="5" customFormat="1">
      <c r="A98" s="131">
        <v>41050000</v>
      </c>
      <c r="B98" s="65" t="s">
        <v>381</v>
      </c>
      <c r="C98" s="118">
        <f>SUM(C99:C116)</f>
        <v>1104757.575</v>
      </c>
      <c r="D98" s="118">
        <f>SUM(D99:D117)</f>
        <v>799619.83100000001</v>
      </c>
      <c r="E98" s="118">
        <f t="shared" si="3"/>
        <v>-305137.74399999995</v>
      </c>
      <c r="F98" s="107">
        <f t="shared" si="4"/>
        <v>72.379664923320391</v>
      </c>
      <c r="G98" s="118">
        <f>G115</f>
        <v>3064.085</v>
      </c>
      <c r="H98" s="118">
        <f>H114</f>
        <v>396.78899999999999</v>
      </c>
      <c r="I98" s="118">
        <f>H98-G98</f>
        <v>-2667.2960000000003</v>
      </c>
      <c r="J98" s="107">
        <f>H98/G98*100</f>
        <v>12.949673393525311</v>
      </c>
    </row>
    <row r="99" spans="1:10" s="5" customFormat="1" ht="159" customHeight="1">
      <c r="A99" s="131">
        <v>41050100</v>
      </c>
      <c r="B99" s="85" t="s">
        <v>422</v>
      </c>
      <c r="C99" s="118">
        <v>487902.54100000003</v>
      </c>
      <c r="D99" s="43">
        <v>167514.02100000001</v>
      </c>
      <c r="E99" s="118">
        <f t="shared" si="3"/>
        <v>-320388.52</v>
      </c>
      <c r="F99" s="107">
        <f t="shared" si="4"/>
        <v>34.33350042749624</v>
      </c>
      <c r="G99" s="118"/>
      <c r="H99" s="118"/>
      <c r="I99" s="114"/>
      <c r="J99" s="115"/>
    </row>
    <row r="100" spans="1:10" s="5" customFormat="1" ht="59.45" customHeight="1">
      <c r="A100" s="131">
        <v>41050200</v>
      </c>
      <c r="B100" s="65" t="s">
        <v>418</v>
      </c>
      <c r="C100" s="118">
        <v>1102.4829999999999</v>
      </c>
      <c r="D100" s="43">
        <v>740.30700000000002</v>
      </c>
      <c r="E100" s="118">
        <f t="shared" si="3"/>
        <v>-362.17599999999993</v>
      </c>
      <c r="F100" s="107">
        <f t="shared" si="4"/>
        <v>67.149062615931498</v>
      </c>
      <c r="G100" s="118"/>
      <c r="H100" s="118"/>
      <c r="I100" s="114"/>
      <c r="J100" s="115"/>
    </row>
    <row r="101" spans="1:10" s="5" customFormat="1" ht="150">
      <c r="A101" s="131">
        <v>41050300</v>
      </c>
      <c r="B101" s="65" t="s">
        <v>419</v>
      </c>
      <c r="C101" s="118">
        <v>510137.77299999999</v>
      </c>
      <c r="D101" s="43">
        <v>524894.75</v>
      </c>
      <c r="E101" s="118">
        <f t="shared" si="3"/>
        <v>14756.977000000014</v>
      </c>
      <c r="F101" s="107">
        <f t="shared" si="4"/>
        <v>102.8927434471707</v>
      </c>
      <c r="G101" s="118"/>
      <c r="H101" s="118"/>
      <c r="I101" s="114"/>
      <c r="J101" s="115"/>
    </row>
    <row r="102" spans="1:10" s="25" customFormat="1" ht="192.75" customHeight="1">
      <c r="A102" s="131">
        <v>41050400</v>
      </c>
      <c r="B102" s="50" t="s">
        <v>455</v>
      </c>
      <c r="C102" s="118">
        <v>1798.558</v>
      </c>
      <c r="D102" s="43">
        <v>867.34500000000003</v>
      </c>
      <c r="E102" s="118">
        <f t="shared" si="3"/>
        <v>-931.21299999999997</v>
      </c>
      <c r="F102" s="107">
        <f t="shared" si="4"/>
        <v>48.224466489265289</v>
      </c>
      <c r="G102" s="118"/>
      <c r="H102" s="118"/>
      <c r="I102" s="114"/>
      <c r="J102" s="115"/>
    </row>
    <row r="103" spans="1:10" s="25" customFormat="1" ht="168.75">
      <c r="A103" s="131">
        <v>41050500</v>
      </c>
      <c r="B103" s="120" t="s">
        <v>456</v>
      </c>
      <c r="C103" s="118">
        <v>2845.5279999999998</v>
      </c>
      <c r="D103" s="43"/>
      <c r="E103" s="118">
        <f t="shared" si="3"/>
        <v>-2845.5279999999998</v>
      </c>
      <c r="F103" s="107"/>
      <c r="G103" s="118"/>
      <c r="H103" s="118"/>
      <c r="I103" s="114"/>
      <c r="J103" s="115"/>
    </row>
    <row r="104" spans="1:10" s="5" customFormat="1" ht="118.5" customHeight="1">
      <c r="A104" s="131">
        <v>41050700</v>
      </c>
      <c r="B104" s="85" t="s">
        <v>420</v>
      </c>
      <c r="C104" s="118">
        <v>4588.5559999999996</v>
      </c>
      <c r="D104" s="43">
        <v>6112.6540000000005</v>
      </c>
      <c r="E104" s="118">
        <f t="shared" si="3"/>
        <v>1524.0980000000009</v>
      </c>
      <c r="F104" s="107">
        <f t="shared" si="4"/>
        <v>133.21519885558772</v>
      </c>
      <c r="G104" s="118"/>
      <c r="H104" s="118"/>
      <c r="I104" s="114"/>
      <c r="J104" s="115"/>
    </row>
    <row r="105" spans="1:10" s="5" customFormat="1" ht="82.5" customHeight="1">
      <c r="A105" s="131">
        <v>41050900</v>
      </c>
      <c r="B105" s="85" t="s">
        <v>466</v>
      </c>
      <c r="C105" s="118">
        <v>8961.5139999999992</v>
      </c>
      <c r="D105" s="43">
        <v>13270.8</v>
      </c>
      <c r="E105" s="118">
        <f t="shared" si="3"/>
        <v>4309.2860000000001</v>
      </c>
      <c r="F105" s="107">
        <f t="shared" si="4"/>
        <v>148.08658447668552</v>
      </c>
      <c r="G105" s="118"/>
      <c r="H105" s="118"/>
      <c r="I105" s="114"/>
      <c r="J105" s="115"/>
    </row>
    <row r="106" spans="1:10" s="5" customFormat="1" ht="37.5">
      <c r="A106" s="131">
        <v>41051000</v>
      </c>
      <c r="B106" s="85" t="s">
        <v>421</v>
      </c>
      <c r="C106" s="118"/>
      <c r="D106" s="43">
        <v>2081.12</v>
      </c>
      <c r="E106" s="118">
        <f t="shared" si="3"/>
        <v>2081.12</v>
      </c>
      <c r="F106" s="107"/>
      <c r="G106" s="118"/>
      <c r="H106" s="118"/>
      <c r="I106" s="118"/>
      <c r="J106" s="115"/>
    </row>
    <row r="107" spans="1:10" s="5" customFormat="1" ht="39.4" customHeight="1">
      <c r="A107" s="131">
        <v>41051100</v>
      </c>
      <c r="B107" s="85" t="s">
        <v>437</v>
      </c>
      <c r="C107" s="118">
        <v>1096.943</v>
      </c>
      <c r="D107" s="43">
        <v>1044.4269999999999</v>
      </c>
      <c r="E107" s="118">
        <f t="shared" si="3"/>
        <v>-52.516000000000076</v>
      </c>
      <c r="F107" s="107">
        <f t="shared" si="4"/>
        <v>95.212513321111487</v>
      </c>
      <c r="G107" s="118"/>
      <c r="H107" s="118"/>
      <c r="I107" s="118"/>
      <c r="J107" s="115"/>
    </row>
    <row r="108" spans="1:10" s="5" customFormat="1" ht="38.85" customHeight="1">
      <c r="A108" s="123" t="s">
        <v>382</v>
      </c>
      <c r="B108" s="85" t="s">
        <v>383</v>
      </c>
      <c r="C108" s="118">
        <v>2555.2109999999998</v>
      </c>
      <c r="D108" s="43">
        <v>4511.8909999999996</v>
      </c>
      <c r="E108" s="118">
        <f t="shared" si="3"/>
        <v>1956.6799999999998</v>
      </c>
      <c r="F108" s="107" t="s">
        <v>477</v>
      </c>
      <c r="G108" s="118"/>
      <c r="H108" s="118"/>
      <c r="I108" s="114"/>
      <c r="J108" s="115"/>
    </row>
    <row r="109" spans="1:10" s="5" customFormat="1" ht="39.950000000000003" customHeight="1">
      <c r="A109" s="123" t="s">
        <v>431</v>
      </c>
      <c r="B109" s="85" t="s">
        <v>436</v>
      </c>
      <c r="C109" s="118">
        <v>6513.9530000000004</v>
      </c>
      <c r="D109" s="43">
        <v>5335.46</v>
      </c>
      <c r="E109" s="118">
        <f t="shared" si="3"/>
        <v>-1178.4930000000004</v>
      </c>
      <c r="F109" s="107">
        <f t="shared" si="4"/>
        <v>81.908174652165883</v>
      </c>
      <c r="G109" s="118"/>
      <c r="H109" s="118"/>
      <c r="I109" s="114"/>
      <c r="J109" s="115"/>
    </row>
    <row r="110" spans="1:10" s="5" customFormat="1" ht="40.700000000000003" customHeight="1">
      <c r="A110" s="123" t="s">
        <v>384</v>
      </c>
      <c r="B110" s="85" t="s">
        <v>218</v>
      </c>
      <c r="C110" s="118">
        <v>55721.712</v>
      </c>
      <c r="D110" s="43">
        <v>48628.714</v>
      </c>
      <c r="E110" s="118">
        <f t="shared" si="3"/>
        <v>-7092.9979999999996</v>
      </c>
      <c r="F110" s="107">
        <f t="shared" si="4"/>
        <v>87.270674669866565</v>
      </c>
      <c r="G110" s="118"/>
      <c r="H110" s="118"/>
      <c r="I110" s="114"/>
      <c r="J110" s="115"/>
    </row>
    <row r="111" spans="1:10" s="5" customFormat="1" ht="37.5">
      <c r="A111" s="123" t="s">
        <v>432</v>
      </c>
      <c r="B111" s="85" t="s">
        <v>435</v>
      </c>
      <c r="C111" s="118">
        <v>198.11</v>
      </c>
      <c r="D111" s="43">
        <v>1458.251</v>
      </c>
      <c r="E111" s="118">
        <f t="shared" si="3"/>
        <v>1260.1410000000001</v>
      </c>
      <c r="F111" s="107" t="s">
        <v>478</v>
      </c>
      <c r="G111" s="118"/>
      <c r="H111" s="118"/>
      <c r="I111" s="114"/>
      <c r="J111" s="115"/>
    </row>
    <row r="112" spans="1:10" s="5" customFormat="1" ht="37.5">
      <c r="A112" s="123" t="s">
        <v>433</v>
      </c>
      <c r="B112" s="85" t="s">
        <v>434</v>
      </c>
      <c r="C112" s="118"/>
      <c r="D112" s="43">
        <v>5769.25</v>
      </c>
      <c r="E112" s="118">
        <f t="shared" si="3"/>
        <v>5769.25</v>
      </c>
      <c r="F112" s="107"/>
      <c r="G112" s="118"/>
      <c r="H112" s="118"/>
      <c r="I112" s="114"/>
      <c r="J112" s="115"/>
    </row>
    <row r="113" spans="1:10" s="5" customFormat="1" ht="37.5">
      <c r="A113" s="123" t="s">
        <v>385</v>
      </c>
      <c r="B113" s="85" t="s">
        <v>386</v>
      </c>
      <c r="C113" s="118">
        <v>14776.120999999999</v>
      </c>
      <c r="D113" s="43">
        <v>3240.7080000000001</v>
      </c>
      <c r="E113" s="118">
        <f t="shared" si="3"/>
        <v>-11535.412999999999</v>
      </c>
      <c r="F113" s="107">
        <f t="shared" si="4"/>
        <v>21.932061871989276</v>
      </c>
      <c r="G113" s="118"/>
      <c r="H113" s="118"/>
      <c r="I113" s="114"/>
      <c r="J113" s="115"/>
    </row>
    <row r="114" spans="1:10" s="25" customFormat="1" ht="75">
      <c r="A114" s="123" t="s">
        <v>451</v>
      </c>
      <c r="B114" s="50" t="s">
        <v>452</v>
      </c>
      <c r="C114" s="118"/>
      <c r="D114" s="43"/>
      <c r="E114" s="118"/>
      <c r="F114" s="107"/>
      <c r="G114" s="118"/>
      <c r="H114" s="118">
        <v>396.78899999999999</v>
      </c>
      <c r="I114" s="118">
        <f>H114-G114</f>
        <v>396.78899999999999</v>
      </c>
      <c r="J114" s="115"/>
    </row>
    <row r="115" spans="1:10" s="25" customFormat="1" ht="150">
      <c r="A115" s="123" t="s">
        <v>467</v>
      </c>
      <c r="B115" s="120" t="s">
        <v>468</v>
      </c>
      <c r="C115" s="118"/>
      <c r="D115" s="43"/>
      <c r="E115" s="118"/>
      <c r="F115" s="107"/>
      <c r="G115" s="118">
        <v>3064.085</v>
      </c>
      <c r="H115" s="118"/>
      <c r="I115" s="118">
        <f>H115-G115</f>
        <v>-3064.085</v>
      </c>
      <c r="J115" s="115"/>
    </row>
    <row r="116" spans="1:10" s="5" customFormat="1">
      <c r="A116" s="123" t="s">
        <v>387</v>
      </c>
      <c r="B116" s="133" t="s">
        <v>388</v>
      </c>
      <c r="C116" s="118">
        <v>6558.5720000000001</v>
      </c>
      <c r="D116" s="43">
        <v>12985.623</v>
      </c>
      <c r="E116" s="118">
        <f t="shared" si="3"/>
        <v>6427.0509999999995</v>
      </c>
      <c r="F116" s="107" t="s">
        <v>480</v>
      </c>
      <c r="G116" s="118"/>
      <c r="H116" s="118"/>
      <c r="I116" s="114"/>
      <c r="J116" s="115"/>
    </row>
    <row r="117" spans="1:10" s="25" customFormat="1" ht="37.5">
      <c r="A117" s="123" t="s">
        <v>447</v>
      </c>
      <c r="B117" s="120" t="s">
        <v>448</v>
      </c>
      <c r="C117" s="118"/>
      <c r="D117" s="43">
        <v>1164.51</v>
      </c>
      <c r="E117" s="118">
        <f t="shared" si="3"/>
        <v>1164.51</v>
      </c>
      <c r="F117" s="107"/>
      <c r="G117" s="118"/>
      <c r="H117" s="118"/>
      <c r="I117" s="114"/>
      <c r="J117" s="115"/>
    </row>
    <row r="118" spans="1:10" s="5" customFormat="1" ht="20.25">
      <c r="A118" s="132"/>
      <c r="B118" s="125" t="s">
        <v>389</v>
      </c>
      <c r="C118" s="114">
        <f>C89+C90</f>
        <v>4484672.2399999993</v>
      </c>
      <c r="D118" s="114">
        <f>D89+D90</f>
        <v>4579892.0760000004</v>
      </c>
      <c r="E118" s="118">
        <f t="shared" si="3"/>
        <v>95219.836000001058</v>
      </c>
      <c r="F118" s="107">
        <f t="shared" si="4"/>
        <v>102.12322843017844</v>
      </c>
      <c r="G118" s="114">
        <f>G89+G90</f>
        <v>111181.073</v>
      </c>
      <c r="H118" s="114">
        <f>H89+H90</f>
        <v>93757.009000000005</v>
      </c>
      <c r="I118" s="114">
        <f>H118-G118</f>
        <v>-17424.063999999998</v>
      </c>
      <c r="J118" s="115">
        <f>H118/G118*100</f>
        <v>84.328210252117287</v>
      </c>
    </row>
    <row r="119" spans="1:10" s="151" customFormat="1" ht="22.5">
      <c r="A119" s="213" t="s">
        <v>442</v>
      </c>
      <c r="B119" s="213"/>
      <c r="C119" s="213"/>
      <c r="D119" s="213"/>
      <c r="E119" s="213"/>
      <c r="F119" s="213"/>
      <c r="G119" s="213"/>
      <c r="H119" s="213"/>
      <c r="I119" s="213"/>
      <c r="J119" s="213"/>
    </row>
    <row r="120" spans="1:10" s="5" customFormat="1" ht="20.25">
      <c r="A120" s="95" t="s">
        <v>78</v>
      </c>
      <c r="B120" s="62" t="s">
        <v>15</v>
      </c>
      <c r="C120" s="55">
        <f>SUM(C121:C122)</f>
        <v>196875.772</v>
      </c>
      <c r="D120" s="55">
        <f>SUM(D121:D122)</f>
        <v>272360.92700000003</v>
      </c>
      <c r="E120" s="56">
        <f t="shared" ref="E120:E121" si="6">SUM(D120-C120)</f>
        <v>75485.155000000028</v>
      </c>
      <c r="F120" s="57">
        <f>SUM(D120/C120*100)</f>
        <v>138.34151568431693</v>
      </c>
      <c r="G120" s="58">
        <f>G121</f>
        <v>8155.2439999999997</v>
      </c>
      <c r="H120" s="58">
        <f>H121</f>
        <v>10285.634</v>
      </c>
      <c r="I120" s="56">
        <f t="shared" ref="I120:I121" si="7">SUM(H120-G120)</f>
        <v>2130.3900000000003</v>
      </c>
      <c r="J120" s="57">
        <f>SUM(H120/G120*100)</f>
        <v>126.12294616813426</v>
      </c>
    </row>
    <row r="121" spans="1:10" s="5" customFormat="1">
      <c r="A121" s="49" t="s">
        <v>258</v>
      </c>
      <c r="B121" s="51" t="s">
        <v>16</v>
      </c>
      <c r="C121" s="144">
        <v>196677.772</v>
      </c>
      <c r="D121" s="144">
        <v>272125.92700000003</v>
      </c>
      <c r="E121" s="44">
        <f t="shared" si="6"/>
        <v>75448.155000000028</v>
      </c>
      <c r="F121" s="45">
        <f t="shared" ref="F121:F181" si="8">SUM(D121/C121*100)</f>
        <v>138.36130246584247</v>
      </c>
      <c r="G121" s="144">
        <v>8155.2439999999997</v>
      </c>
      <c r="H121" s="144">
        <v>10285.634</v>
      </c>
      <c r="I121" s="44">
        <f t="shared" si="7"/>
        <v>2130.3900000000003</v>
      </c>
      <c r="J121" s="45">
        <f t="shared" ref="J121:J152" si="9">SUM(H121/G121*100)</f>
        <v>126.12294616813426</v>
      </c>
    </row>
    <row r="122" spans="1:10" s="5" customFormat="1">
      <c r="A122" s="49" t="s">
        <v>411</v>
      </c>
      <c r="B122" s="51" t="s">
        <v>412</v>
      </c>
      <c r="C122" s="144">
        <v>198</v>
      </c>
      <c r="D122" s="144">
        <v>235</v>
      </c>
      <c r="E122" s="44">
        <f>SUM(D122-C122)</f>
        <v>37</v>
      </c>
      <c r="F122" s="45">
        <f t="shared" si="8"/>
        <v>118.68686868686868</v>
      </c>
      <c r="G122" s="144"/>
      <c r="H122" s="144"/>
      <c r="I122" s="44"/>
      <c r="J122" s="45"/>
    </row>
    <row r="123" spans="1:10" s="5" customFormat="1" ht="20.25">
      <c r="A123" s="95" t="s">
        <v>79</v>
      </c>
      <c r="B123" s="54" t="s">
        <v>17</v>
      </c>
      <c r="C123" s="55">
        <f>SUM(C124:C133)+C136</f>
        <v>1231880.0847300002</v>
      </c>
      <c r="D123" s="55">
        <f>SUM(D124:D133)+D136</f>
        <v>1387208.9883499995</v>
      </c>
      <c r="E123" s="56">
        <f>SUM(D123-C123)</f>
        <v>155328.9036199993</v>
      </c>
      <c r="F123" s="57">
        <f t="shared" si="8"/>
        <v>112.60909284478318</v>
      </c>
      <c r="G123" s="55">
        <f>SUM(G124:G133)+G136</f>
        <v>136435.35763000001</v>
      </c>
      <c r="H123" s="55">
        <f>SUM(H124:H133)+H136</f>
        <v>122158.50326</v>
      </c>
      <c r="I123" s="56">
        <f t="shared" ref="I123:I126" si="10">SUM(H123-G123)</f>
        <v>-14276.854370000015</v>
      </c>
      <c r="J123" s="57">
        <f t="shared" ref="J123:J134" si="11">SUM(H123/G123*100)</f>
        <v>89.535810498098655</v>
      </c>
    </row>
    <row r="124" spans="1:10" s="5" customFormat="1">
      <c r="A124" s="49" t="s">
        <v>80</v>
      </c>
      <c r="B124" s="51" t="s">
        <v>81</v>
      </c>
      <c r="C124" s="42">
        <v>350020.65058000002</v>
      </c>
      <c r="D124" s="42">
        <v>393660.19101000001</v>
      </c>
      <c r="E124" s="44">
        <f>SUM(D124-C124)</f>
        <v>43639.540429999994</v>
      </c>
      <c r="F124" s="45">
        <f t="shared" si="8"/>
        <v>112.46770450763042</v>
      </c>
      <c r="G124" s="43">
        <v>42794.013330000002</v>
      </c>
      <c r="H124" s="43">
        <v>49858.747029999999</v>
      </c>
      <c r="I124" s="44">
        <f>SUM(H124-G124)</f>
        <v>7064.733699999997</v>
      </c>
      <c r="J124" s="45">
        <f t="shared" si="11"/>
        <v>116.50869631114358</v>
      </c>
    </row>
    <row r="125" spans="1:10" s="5" customFormat="1" ht="58.5" customHeight="1">
      <c r="A125" s="49" t="s">
        <v>82</v>
      </c>
      <c r="B125" s="51" t="s">
        <v>83</v>
      </c>
      <c r="C125" s="42">
        <v>620402.05600999994</v>
      </c>
      <c r="D125" s="42">
        <v>709431.48078999994</v>
      </c>
      <c r="E125" s="44">
        <f>SUM(D125-C125)</f>
        <v>89029.424780000001</v>
      </c>
      <c r="F125" s="45">
        <f t="shared" si="8"/>
        <v>114.35027880993434</v>
      </c>
      <c r="G125" s="43">
        <v>72258.818920000005</v>
      </c>
      <c r="H125" s="43">
        <v>52360.98343</v>
      </c>
      <c r="I125" s="44">
        <f>SUM(H125-G125)</f>
        <v>-19897.835490000005</v>
      </c>
      <c r="J125" s="45">
        <f t="shared" si="11"/>
        <v>72.463104452302886</v>
      </c>
    </row>
    <row r="126" spans="1:10" s="5" customFormat="1">
      <c r="A126" s="49" t="s">
        <v>84</v>
      </c>
      <c r="B126" s="51" t="s">
        <v>85</v>
      </c>
      <c r="C126" s="42">
        <v>8515.2986299999993</v>
      </c>
      <c r="D126" s="42">
        <v>9044.7922199999994</v>
      </c>
      <c r="E126" s="44">
        <f t="shared" ref="E126:E127" si="12">SUM(D126-C126)</f>
        <v>529.49359000000004</v>
      </c>
      <c r="F126" s="45">
        <f t="shared" si="8"/>
        <v>106.21814469470931</v>
      </c>
      <c r="G126" s="43">
        <v>11.15756</v>
      </c>
      <c r="H126" s="43">
        <v>3.7608199999999998</v>
      </c>
      <c r="I126" s="44">
        <f t="shared" si="10"/>
        <v>-7.3967400000000003</v>
      </c>
      <c r="J126" s="45">
        <f t="shared" si="11"/>
        <v>33.706473458354694</v>
      </c>
    </row>
    <row r="127" spans="1:10" s="5" customFormat="1" ht="56.25">
      <c r="A127" s="49" t="s">
        <v>88</v>
      </c>
      <c r="B127" s="86" t="s">
        <v>89</v>
      </c>
      <c r="C127" s="42">
        <v>15009.560289999999</v>
      </c>
      <c r="D127" s="42">
        <v>16712.57014</v>
      </c>
      <c r="E127" s="44">
        <f t="shared" si="12"/>
        <v>1703.0098500000004</v>
      </c>
      <c r="F127" s="45">
        <f t="shared" si="8"/>
        <v>111.34616748989387</v>
      </c>
      <c r="G127" s="43">
        <v>107.54447</v>
      </c>
      <c r="H127" s="43">
        <v>87.9756</v>
      </c>
      <c r="I127" s="44">
        <f t="shared" ref="I127:I136" si="13">SUM(H127-G127)</f>
        <v>-19.568870000000004</v>
      </c>
      <c r="J127" s="45">
        <f t="shared" si="11"/>
        <v>81.803927249815828</v>
      </c>
    </row>
    <row r="128" spans="1:10" s="5" customFormat="1" ht="37.5">
      <c r="A128" s="49" t="s">
        <v>90</v>
      </c>
      <c r="B128" s="51" t="s">
        <v>91</v>
      </c>
      <c r="C128" s="42">
        <v>34170.429150000004</v>
      </c>
      <c r="D128" s="42">
        <v>38457.238279999998</v>
      </c>
      <c r="E128" s="44">
        <f t="shared" ref="E128:E136" si="14">SUM(D128-C128)</f>
        <v>4286.8091299999942</v>
      </c>
      <c r="F128" s="45">
        <f t="shared" si="8"/>
        <v>112.54537691400341</v>
      </c>
      <c r="G128" s="43">
        <v>4027.6578300000001</v>
      </c>
      <c r="H128" s="43">
        <v>1644.60654</v>
      </c>
      <c r="I128" s="44">
        <f t="shared" si="13"/>
        <v>-2383.0512900000003</v>
      </c>
      <c r="J128" s="45">
        <f t="shared" si="11"/>
        <v>40.832826655485775</v>
      </c>
    </row>
    <row r="129" spans="1:10" s="5" customFormat="1" ht="37.5">
      <c r="A129" s="41" t="s">
        <v>92</v>
      </c>
      <c r="B129" s="143" t="s">
        <v>355</v>
      </c>
      <c r="C129" s="42">
        <v>42579.612000000001</v>
      </c>
      <c r="D129" s="43">
        <v>50205.953999999998</v>
      </c>
      <c r="E129" s="44">
        <f t="shared" si="14"/>
        <v>7626.3419999999969</v>
      </c>
      <c r="F129" s="45">
        <f t="shared" si="8"/>
        <v>117.9107832170946</v>
      </c>
      <c r="G129" s="43">
        <v>5652.5510000000004</v>
      </c>
      <c r="H129" s="43">
        <v>5980.0060000000003</v>
      </c>
      <c r="I129" s="44">
        <f t="shared" si="13"/>
        <v>327.45499999999993</v>
      </c>
      <c r="J129" s="45">
        <f t="shared" si="11"/>
        <v>105.79304812995052</v>
      </c>
    </row>
    <row r="130" spans="1:10" s="5" customFormat="1">
      <c r="A130" s="41" t="s">
        <v>220</v>
      </c>
      <c r="B130" s="88" t="s">
        <v>259</v>
      </c>
      <c r="C130" s="42">
        <v>134341.13391</v>
      </c>
      <c r="D130" s="42">
        <v>135811.61118000001</v>
      </c>
      <c r="E130" s="44">
        <f t="shared" si="14"/>
        <v>1470.477270000003</v>
      </c>
      <c r="F130" s="45">
        <f t="shared" si="8"/>
        <v>101.09458453059146</v>
      </c>
      <c r="G130" s="43">
        <v>10413.12412</v>
      </c>
      <c r="H130" s="43">
        <v>10698.646210000001</v>
      </c>
      <c r="I130" s="44">
        <f t="shared" si="13"/>
        <v>285.52209000000039</v>
      </c>
      <c r="J130" s="45">
        <f t="shared" si="11"/>
        <v>102.74194455678878</v>
      </c>
    </row>
    <row r="131" spans="1:10" s="5" customFormat="1" ht="37.5">
      <c r="A131" s="49" t="s">
        <v>93</v>
      </c>
      <c r="B131" s="86" t="s">
        <v>415</v>
      </c>
      <c r="C131" s="42">
        <v>4233.0265799999997</v>
      </c>
      <c r="D131" s="42">
        <v>4926.91795</v>
      </c>
      <c r="E131" s="44">
        <f t="shared" si="14"/>
        <v>693.89137000000028</v>
      </c>
      <c r="F131" s="45">
        <f t="shared" si="8"/>
        <v>116.39232253533358</v>
      </c>
      <c r="G131" s="43">
        <v>11.144360000000001</v>
      </c>
      <c r="H131" s="43">
        <v>28.147400000000001</v>
      </c>
      <c r="I131" s="44">
        <f t="shared" si="13"/>
        <v>17.003039999999999</v>
      </c>
      <c r="J131" s="45" t="s">
        <v>482</v>
      </c>
    </row>
    <row r="132" spans="1:10" s="5" customFormat="1">
      <c r="A132" s="49" t="s">
        <v>219</v>
      </c>
      <c r="B132" s="50" t="s">
        <v>260</v>
      </c>
      <c r="C132" s="42">
        <v>6388.4075400000002</v>
      </c>
      <c r="D132" s="42">
        <v>6534.27819</v>
      </c>
      <c r="E132" s="44">
        <f t="shared" si="14"/>
        <v>145.87064999999984</v>
      </c>
      <c r="F132" s="45">
        <f t="shared" si="8"/>
        <v>102.2833648148878</v>
      </c>
      <c r="G132" s="43">
        <v>163.75503</v>
      </c>
      <c r="H132" s="43"/>
      <c r="I132" s="44">
        <f t="shared" si="13"/>
        <v>-163.75503</v>
      </c>
      <c r="J132" s="45">
        <f t="shared" si="11"/>
        <v>0</v>
      </c>
    </row>
    <row r="133" spans="1:10" s="5" customFormat="1">
      <c r="A133" s="41" t="s">
        <v>195</v>
      </c>
      <c r="B133" s="88" t="s">
        <v>354</v>
      </c>
      <c r="C133" s="42">
        <f>C134+C135</f>
        <v>16219.910040000001</v>
      </c>
      <c r="D133" s="42">
        <f>D134+D135</f>
        <v>17193.518410000001</v>
      </c>
      <c r="E133" s="44">
        <f t="shared" si="14"/>
        <v>973.60836999999992</v>
      </c>
      <c r="F133" s="45">
        <f t="shared" si="8"/>
        <v>106.00255098578832</v>
      </c>
      <c r="G133" s="42">
        <f>G134+G135</f>
        <v>995.59100999999998</v>
      </c>
      <c r="H133" s="43">
        <f>H134+H135</f>
        <v>626.48122999999998</v>
      </c>
      <c r="I133" s="44">
        <f t="shared" si="13"/>
        <v>-369.10978</v>
      </c>
      <c r="J133" s="45">
        <f t="shared" si="11"/>
        <v>62.925561169942668</v>
      </c>
    </row>
    <row r="134" spans="1:10" s="5" customFormat="1">
      <c r="A134" s="41" t="s">
        <v>221</v>
      </c>
      <c r="B134" s="50" t="s">
        <v>261</v>
      </c>
      <c r="C134" s="42">
        <v>15183.55004</v>
      </c>
      <c r="D134" s="42">
        <v>15961.688410000001</v>
      </c>
      <c r="E134" s="44">
        <f t="shared" si="14"/>
        <v>778.13837000000058</v>
      </c>
      <c r="F134" s="45">
        <f t="shared" si="8"/>
        <v>105.12487769955017</v>
      </c>
      <c r="G134" s="43">
        <v>995.59100999999998</v>
      </c>
      <c r="H134" s="43">
        <v>626.48122999999998</v>
      </c>
      <c r="I134" s="44">
        <f t="shared" si="13"/>
        <v>-369.10978</v>
      </c>
      <c r="J134" s="45">
        <f t="shared" si="11"/>
        <v>62.925561169942668</v>
      </c>
    </row>
    <row r="135" spans="1:10" s="5" customFormat="1">
      <c r="A135" s="41" t="s">
        <v>222</v>
      </c>
      <c r="B135" s="50" t="s">
        <v>262</v>
      </c>
      <c r="C135" s="42">
        <v>1036.3599999999999</v>
      </c>
      <c r="D135" s="42">
        <v>1231.83</v>
      </c>
      <c r="E135" s="44">
        <f t="shared" si="14"/>
        <v>195.47000000000003</v>
      </c>
      <c r="F135" s="45">
        <f t="shared" si="8"/>
        <v>118.86120653054924</v>
      </c>
      <c r="G135" s="43"/>
      <c r="H135" s="43"/>
      <c r="I135" s="44"/>
      <c r="J135" s="45"/>
    </row>
    <row r="136" spans="1:10" s="5" customFormat="1">
      <c r="A136" s="41" t="s">
        <v>453</v>
      </c>
      <c r="B136" s="154" t="s">
        <v>487</v>
      </c>
      <c r="C136" s="42"/>
      <c r="D136" s="42">
        <v>5230.4361799999997</v>
      </c>
      <c r="E136" s="44">
        <f t="shared" si="14"/>
        <v>5230.4361799999997</v>
      </c>
      <c r="F136" s="45"/>
      <c r="G136" s="43"/>
      <c r="H136" s="43">
        <v>869.149</v>
      </c>
      <c r="I136" s="44">
        <f t="shared" si="13"/>
        <v>869.149</v>
      </c>
      <c r="J136" s="45"/>
    </row>
    <row r="137" spans="1:10" s="5" customFormat="1" ht="20.25">
      <c r="A137" s="53" t="s">
        <v>94</v>
      </c>
      <c r="B137" s="54" t="s">
        <v>18</v>
      </c>
      <c r="C137" s="55">
        <f>C138+C139+C140+C141+C142+C145+C146+C147</f>
        <v>628765.81466000003</v>
      </c>
      <c r="D137" s="55">
        <f>SUM(D138:D141)+D142+D147+D144</f>
        <v>528541.54922999989</v>
      </c>
      <c r="E137" s="56">
        <f t="shared" ref="E137:E149" si="15">SUM(D137-C137)</f>
        <v>-100224.26543000014</v>
      </c>
      <c r="F137" s="57">
        <f t="shared" ref="F137:F149" si="16">SUM(D137/C137*100)</f>
        <v>84.060159904813588</v>
      </c>
      <c r="G137" s="58">
        <f>SUM(G138:G142)+G147</f>
        <v>41130.418292560003</v>
      </c>
      <c r="H137" s="55">
        <f>SUM(H138:H142)+H147</f>
        <v>83535.966550000026</v>
      </c>
      <c r="I137" s="56">
        <f t="shared" ref="I137:I143" si="17">SUM(H137-G137)</f>
        <v>42405.548257440023</v>
      </c>
      <c r="J137" s="57" t="s">
        <v>480</v>
      </c>
    </row>
    <row r="138" spans="1:10" s="5" customFormat="1">
      <c r="A138" s="49" t="s">
        <v>95</v>
      </c>
      <c r="B138" s="51" t="s">
        <v>96</v>
      </c>
      <c r="C138" s="42">
        <v>338847.59970000002</v>
      </c>
      <c r="D138" s="42">
        <v>375922.63455999998</v>
      </c>
      <c r="E138" s="44">
        <f t="shared" si="15"/>
        <v>37075.034859999956</v>
      </c>
      <c r="F138" s="45">
        <f t="shared" si="16"/>
        <v>110.94150730087051</v>
      </c>
      <c r="G138" s="43">
        <v>28631.300940000001</v>
      </c>
      <c r="H138" s="43">
        <v>71204.754109999994</v>
      </c>
      <c r="I138" s="44">
        <f t="shared" si="17"/>
        <v>42573.453169999993</v>
      </c>
      <c r="J138" s="45" t="s">
        <v>482</v>
      </c>
    </row>
    <row r="139" spans="1:10" s="5" customFormat="1">
      <c r="A139" s="49" t="s">
        <v>223</v>
      </c>
      <c r="B139" s="50" t="s">
        <v>263</v>
      </c>
      <c r="C139" s="42">
        <v>69201.447060000006</v>
      </c>
      <c r="D139" s="42">
        <v>77303.280750000005</v>
      </c>
      <c r="E139" s="44">
        <f t="shared" si="15"/>
        <v>8101.8336899999995</v>
      </c>
      <c r="F139" s="45">
        <f t="shared" si="16"/>
        <v>111.70760733222158</v>
      </c>
      <c r="G139" s="43">
        <v>3377.74082</v>
      </c>
      <c r="H139" s="43">
        <v>11137.20635</v>
      </c>
      <c r="I139" s="44">
        <f t="shared" si="17"/>
        <v>7759.4655300000004</v>
      </c>
      <c r="J139" s="45" t="s">
        <v>508</v>
      </c>
    </row>
    <row r="140" spans="1:10" s="5" customFormat="1">
      <c r="A140" s="49" t="s">
        <v>224</v>
      </c>
      <c r="B140" s="97" t="s">
        <v>399</v>
      </c>
      <c r="C140" s="42">
        <v>34348.874949999998</v>
      </c>
      <c r="D140" s="42">
        <v>17808.014080000001</v>
      </c>
      <c r="E140" s="44">
        <f t="shared" si="15"/>
        <v>-16540.860869999997</v>
      </c>
      <c r="F140" s="45">
        <f t="shared" si="16"/>
        <v>51.844533790181679</v>
      </c>
      <c r="G140" s="43">
        <v>750.25697256000001</v>
      </c>
      <c r="H140" s="43">
        <v>678.09664999999995</v>
      </c>
      <c r="I140" s="44">
        <f t="shared" si="17"/>
        <v>-72.160322560000054</v>
      </c>
      <c r="J140" s="45">
        <f t="shared" ref="J140:J143" si="18">SUM(H140/G140*100)</f>
        <v>90.381919102494024</v>
      </c>
    </row>
    <row r="141" spans="1:10" s="5" customFormat="1">
      <c r="A141" s="49" t="s">
        <v>225</v>
      </c>
      <c r="B141" s="97" t="s">
        <v>264</v>
      </c>
      <c r="C141" s="42">
        <v>11826.832259999999</v>
      </c>
      <c r="D141" s="42">
        <v>12960.36599</v>
      </c>
      <c r="E141" s="44">
        <f t="shared" si="15"/>
        <v>1133.533730000001</v>
      </c>
      <c r="F141" s="45">
        <f t="shared" si="16"/>
        <v>109.58442383455265</v>
      </c>
      <c r="G141" s="43">
        <v>321.07977</v>
      </c>
      <c r="H141" s="43">
        <v>174.33242000000001</v>
      </c>
      <c r="I141" s="44">
        <f t="shared" si="17"/>
        <v>-146.74734999999998</v>
      </c>
      <c r="J141" s="45">
        <f t="shared" si="18"/>
        <v>54.295672380729563</v>
      </c>
    </row>
    <row r="142" spans="1:10" s="5" customFormat="1">
      <c r="A142" s="49" t="s">
        <v>226</v>
      </c>
      <c r="B142" s="97" t="s">
        <v>400</v>
      </c>
      <c r="C142" s="42">
        <f>C143</f>
        <v>140145.87927</v>
      </c>
      <c r="D142" s="42">
        <f>D143</f>
        <v>15513.671490000001</v>
      </c>
      <c r="E142" s="44">
        <f t="shared" si="15"/>
        <v>-124632.20778</v>
      </c>
      <c r="F142" s="45">
        <f t="shared" si="16"/>
        <v>11.069659394060327</v>
      </c>
      <c r="G142" s="43">
        <f>G143</f>
        <v>7895.0397899999998</v>
      </c>
      <c r="H142" s="43">
        <f>H143</f>
        <v>322.02632</v>
      </c>
      <c r="I142" s="44">
        <f t="shared" si="17"/>
        <v>-7573.0134699999999</v>
      </c>
      <c r="J142" s="45">
        <f t="shared" si="18"/>
        <v>4.0788435342388567</v>
      </c>
    </row>
    <row r="143" spans="1:10" s="5" customFormat="1" ht="37.5">
      <c r="A143" s="49" t="s">
        <v>227</v>
      </c>
      <c r="B143" s="97" t="s">
        <v>265</v>
      </c>
      <c r="C143" s="42">
        <v>140145.87927</v>
      </c>
      <c r="D143" s="42">
        <v>15513.671490000001</v>
      </c>
      <c r="E143" s="44">
        <f t="shared" si="15"/>
        <v>-124632.20778</v>
      </c>
      <c r="F143" s="45">
        <f t="shared" si="16"/>
        <v>11.069659394060327</v>
      </c>
      <c r="G143" s="43">
        <v>7895.0397899999998</v>
      </c>
      <c r="H143" s="43">
        <v>322.02632</v>
      </c>
      <c r="I143" s="44">
        <f t="shared" si="17"/>
        <v>-7573.0134699999999</v>
      </c>
      <c r="J143" s="45">
        <f t="shared" si="18"/>
        <v>4.0788435342388567</v>
      </c>
    </row>
    <row r="144" spans="1:10" s="5" customFormat="1">
      <c r="A144" s="49" t="s">
        <v>97</v>
      </c>
      <c r="B144" s="98" t="s">
        <v>353</v>
      </c>
      <c r="C144" s="42">
        <f>C145+C146</f>
        <v>28646.795620000001</v>
      </c>
      <c r="D144" s="42">
        <f>SUM(D145:D146)</f>
        <v>21665.09201</v>
      </c>
      <c r="E144" s="44">
        <f t="shared" si="15"/>
        <v>-6981.7036100000005</v>
      </c>
      <c r="F144" s="45">
        <f t="shared" si="16"/>
        <v>75.628326104558568</v>
      </c>
      <c r="G144" s="43">
        <f>G145+G146</f>
        <v>0</v>
      </c>
      <c r="H144" s="43"/>
      <c r="I144" s="44"/>
      <c r="J144" s="45"/>
    </row>
    <row r="145" spans="1:10" s="5" customFormat="1">
      <c r="A145" s="49" t="s">
        <v>228</v>
      </c>
      <c r="B145" s="97" t="s">
        <v>266</v>
      </c>
      <c r="C145" s="42">
        <v>13870.674950000001</v>
      </c>
      <c r="D145" s="42">
        <v>18424.38364</v>
      </c>
      <c r="E145" s="44">
        <f t="shared" si="15"/>
        <v>4553.7086899999995</v>
      </c>
      <c r="F145" s="45">
        <f t="shared" si="16"/>
        <v>132.8297556277173</v>
      </c>
      <c r="G145" s="43"/>
      <c r="H145" s="43"/>
      <c r="I145" s="44"/>
      <c r="J145" s="45"/>
    </row>
    <row r="146" spans="1:10" s="5" customFormat="1">
      <c r="A146" s="49" t="s">
        <v>229</v>
      </c>
      <c r="B146" s="97" t="s">
        <v>267</v>
      </c>
      <c r="C146" s="42">
        <v>14776.12067</v>
      </c>
      <c r="D146" s="42">
        <v>3240.7083699999998</v>
      </c>
      <c r="E146" s="44">
        <f t="shared" si="15"/>
        <v>-11535.4123</v>
      </c>
      <c r="F146" s="45">
        <f t="shared" si="16"/>
        <v>21.932064865845465</v>
      </c>
      <c r="G146" s="43"/>
      <c r="H146" s="43"/>
      <c r="I146" s="44"/>
      <c r="J146" s="45"/>
    </row>
    <row r="147" spans="1:10" s="5" customFormat="1">
      <c r="A147" s="49" t="s">
        <v>230</v>
      </c>
      <c r="B147" s="97" t="s">
        <v>268</v>
      </c>
      <c r="C147" s="42">
        <f>C148+C149</f>
        <v>5748.3858</v>
      </c>
      <c r="D147" s="42">
        <f>SUM(D148:D149)</f>
        <v>7368.49035</v>
      </c>
      <c r="E147" s="44">
        <f t="shared" si="15"/>
        <v>1620.10455</v>
      </c>
      <c r="F147" s="45">
        <f t="shared" si="16"/>
        <v>128.18364331078823</v>
      </c>
      <c r="G147" s="43">
        <f>G148+G149</f>
        <v>155</v>
      </c>
      <c r="H147" s="43">
        <f>H148</f>
        <v>19.550699999999999</v>
      </c>
      <c r="I147" s="44">
        <f>SUM(H147-G147)</f>
        <v>-135.44929999999999</v>
      </c>
      <c r="J147" s="45">
        <f>SUM(H147/G147*100)</f>
        <v>12.613354838709675</v>
      </c>
    </row>
    <row r="148" spans="1:10" s="5" customFormat="1">
      <c r="A148" s="49" t="s">
        <v>231</v>
      </c>
      <c r="B148" s="97" t="s">
        <v>269</v>
      </c>
      <c r="C148" s="42">
        <v>3799.5964899999999</v>
      </c>
      <c r="D148" s="42">
        <v>5670.3119999999999</v>
      </c>
      <c r="E148" s="44">
        <f t="shared" si="15"/>
        <v>1870.71551</v>
      </c>
      <c r="F148" s="45">
        <f t="shared" si="16"/>
        <v>149.23458359126971</v>
      </c>
      <c r="G148" s="43">
        <v>155</v>
      </c>
      <c r="H148" s="43">
        <v>19.550699999999999</v>
      </c>
      <c r="I148" s="44">
        <f>SUM(H148-G148)</f>
        <v>-135.44929999999999</v>
      </c>
      <c r="J148" s="45">
        <f>SUM(H148/G148*100)</f>
        <v>12.613354838709675</v>
      </c>
    </row>
    <row r="149" spans="1:10" s="5" customFormat="1">
      <c r="A149" s="49" t="s">
        <v>232</v>
      </c>
      <c r="B149" s="97" t="s">
        <v>270</v>
      </c>
      <c r="C149" s="42">
        <v>1948.7893099999999</v>
      </c>
      <c r="D149" s="42">
        <v>1698.1783499999999</v>
      </c>
      <c r="E149" s="44">
        <f t="shared" si="15"/>
        <v>-250.61095999999998</v>
      </c>
      <c r="F149" s="45">
        <f t="shared" si="16"/>
        <v>87.140171658679719</v>
      </c>
      <c r="G149" s="43"/>
      <c r="H149" s="43"/>
      <c r="I149" s="44"/>
      <c r="J149" s="45"/>
    </row>
    <row r="150" spans="1:10" s="5" customFormat="1">
      <c r="A150" s="49"/>
      <c r="B150" s="50"/>
      <c r="C150" s="42"/>
      <c r="D150" s="42"/>
      <c r="E150" s="44"/>
      <c r="F150" s="45"/>
      <c r="G150" s="43"/>
      <c r="H150" s="43"/>
      <c r="I150" s="44"/>
      <c r="J150" s="45"/>
    </row>
    <row r="151" spans="1:10" s="5" customFormat="1">
      <c r="A151" s="49"/>
      <c r="B151" s="50"/>
      <c r="C151" s="42"/>
      <c r="D151" s="42"/>
      <c r="E151" s="44"/>
      <c r="F151" s="45"/>
      <c r="G151" s="43"/>
      <c r="H151" s="43"/>
      <c r="I151" s="44"/>
      <c r="J151" s="45"/>
    </row>
    <row r="152" spans="1:10" ht="20.25">
      <c r="A152" s="95" t="s">
        <v>98</v>
      </c>
      <c r="B152" s="54" t="s">
        <v>19</v>
      </c>
      <c r="C152" s="55">
        <f>C153+C156+C159+C166+C175+C176+C185+C188+C194+C195+C196+C199+C200+C203+C204+C210+C211+C184+C192</f>
        <v>1177527.5286999999</v>
      </c>
      <c r="D152" s="55">
        <f>D153+D156+D159+D166+D175+D176+D185+D188+D194+D195+D196+D199+D200+D203+D204+D210+D211+D184+D192</f>
        <v>899573.67761000013</v>
      </c>
      <c r="E152" s="58">
        <f t="shared" ref="E152:E172" si="19">SUM(D152-C152)</f>
        <v>-277953.85108999978</v>
      </c>
      <c r="F152" s="96">
        <f t="shared" si="8"/>
        <v>76.395129258942845</v>
      </c>
      <c r="G152" s="55">
        <f>G153+G156+G159+G166+G175+G176+G185+G188+G194+G195+G196+G199+G200+G203+G204+G210+G211+G184+G192+G207</f>
        <v>8020.2049999999999</v>
      </c>
      <c r="H152" s="55">
        <f>H153+H156+H159+H166+H175+H176+H185+H188+H194+H195+H196+H199+H200+H203+H204+H210+H211+H184+H192+H207</f>
        <v>9587.9989999999998</v>
      </c>
      <c r="I152" s="58">
        <f>SUM(H152-G152)</f>
        <v>1567.7939999999999</v>
      </c>
      <c r="J152" s="96">
        <f t="shared" si="9"/>
        <v>119.54805394625198</v>
      </c>
    </row>
    <row r="153" spans="1:10" ht="56.25">
      <c r="A153" s="49" t="s">
        <v>99</v>
      </c>
      <c r="B153" s="85" t="s">
        <v>100</v>
      </c>
      <c r="C153" s="42">
        <f>SUM(C154:C155)</f>
        <v>487902.54000000004</v>
      </c>
      <c r="D153" s="42">
        <f>SUM(D154:D155)</f>
        <v>167514.02100000001</v>
      </c>
      <c r="E153" s="44">
        <f t="shared" si="19"/>
        <v>-320388.51900000003</v>
      </c>
      <c r="F153" s="45">
        <f t="shared" si="8"/>
        <v>34.33350049786582</v>
      </c>
      <c r="G153" s="47"/>
      <c r="H153" s="43"/>
      <c r="I153" s="44"/>
      <c r="J153" s="45"/>
    </row>
    <row r="154" spans="1:10" ht="37.5">
      <c r="A154" s="49" t="s">
        <v>106</v>
      </c>
      <c r="B154" s="85" t="s">
        <v>322</v>
      </c>
      <c r="C154" s="42">
        <v>78344.312000000005</v>
      </c>
      <c r="D154" s="42">
        <v>90248.157999999996</v>
      </c>
      <c r="E154" s="44">
        <f t="shared" si="19"/>
        <v>11903.84599999999</v>
      </c>
      <c r="F154" s="45">
        <f t="shared" si="8"/>
        <v>115.19426962355605</v>
      </c>
      <c r="G154" s="43"/>
      <c r="H154" s="43"/>
      <c r="I154" s="44"/>
      <c r="J154" s="45"/>
    </row>
    <row r="155" spans="1:10" ht="37.5">
      <c r="A155" s="49" t="s">
        <v>107</v>
      </c>
      <c r="B155" s="85" t="s">
        <v>108</v>
      </c>
      <c r="C155" s="42">
        <v>409558.228</v>
      </c>
      <c r="D155" s="42">
        <v>77265.862999999998</v>
      </c>
      <c r="E155" s="44">
        <f t="shared" si="19"/>
        <v>-332292.36499999999</v>
      </c>
      <c r="F155" s="45">
        <f t="shared" si="8"/>
        <v>18.865660049686511</v>
      </c>
      <c r="G155" s="43"/>
      <c r="H155" s="43"/>
      <c r="I155" s="44"/>
      <c r="J155" s="45"/>
    </row>
    <row r="156" spans="1:10" ht="37.5">
      <c r="A156" s="49" t="s">
        <v>109</v>
      </c>
      <c r="B156" s="84" t="s">
        <v>110</v>
      </c>
      <c r="C156" s="42">
        <f>SUM(C157:C158)</f>
        <v>1102.4829999999999</v>
      </c>
      <c r="D156" s="42">
        <f>SUM(D157:D158)</f>
        <v>740.30700000000002</v>
      </c>
      <c r="E156" s="44">
        <f t="shared" si="19"/>
        <v>-362.17599999999993</v>
      </c>
      <c r="F156" s="45">
        <f t="shared" si="8"/>
        <v>67.149062615931498</v>
      </c>
      <c r="G156" s="43"/>
      <c r="H156" s="43"/>
      <c r="I156" s="44"/>
      <c r="J156" s="45"/>
    </row>
    <row r="157" spans="1:10" ht="37.5">
      <c r="A157" s="49" t="s">
        <v>111</v>
      </c>
      <c r="B157" s="84" t="s">
        <v>326</v>
      </c>
      <c r="C157" s="42">
        <v>116.96599999999999</v>
      </c>
      <c r="D157" s="42">
        <v>117.03</v>
      </c>
      <c r="E157" s="44">
        <f>SUM(D157-C157)</f>
        <v>6.4000000000007162E-2</v>
      </c>
      <c r="F157" s="45">
        <f t="shared" si="8"/>
        <v>100.05471675529643</v>
      </c>
      <c r="G157" s="43"/>
      <c r="H157" s="43"/>
      <c r="I157" s="44"/>
      <c r="J157" s="45"/>
    </row>
    <row r="158" spans="1:10" ht="37.5">
      <c r="A158" s="49" t="s">
        <v>112</v>
      </c>
      <c r="B158" s="84" t="s">
        <v>327</v>
      </c>
      <c r="C158" s="42">
        <v>985.51700000000005</v>
      </c>
      <c r="D158" s="42">
        <v>623.27700000000004</v>
      </c>
      <c r="E158" s="44">
        <f t="shared" si="19"/>
        <v>-362.24</v>
      </c>
      <c r="F158" s="45">
        <f t="shared" si="8"/>
        <v>63.24365789732699</v>
      </c>
      <c r="G158" s="43"/>
      <c r="H158" s="43"/>
      <c r="I158" s="44"/>
      <c r="J158" s="45"/>
    </row>
    <row r="159" spans="1:10" s="5" customFormat="1" ht="37.5">
      <c r="A159" s="49" t="s">
        <v>113</v>
      </c>
      <c r="B159" s="84" t="s">
        <v>332</v>
      </c>
      <c r="C159" s="42">
        <f>SUM(C160:C165)</f>
        <v>100462.374</v>
      </c>
      <c r="D159" s="42">
        <f>SUM(D160:D165)</f>
        <v>113217.2528</v>
      </c>
      <c r="E159" s="44">
        <f t="shared" si="19"/>
        <v>12754.878800000006</v>
      </c>
      <c r="F159" s="45">
        <f t="shared" si="8"/>
        <v>112.69617498786164</v>
      </c>
      <c r="G159" s="42">
        <f>SUM(G160:G165)</f>
        <v>81.518000000000001</v>
      </c>
      <c r="H159" s="42">
        <f>SUM(H160:H165)</f>
        <v>629.98900000000003</v>
      </c>
      <c r="I159" s="44">
        <f>SUM(H159-G159)</f>
        <v>548.471</v>
      </c>
      <c r="J159" s="107" t="s">
        <v>481</v>
      </c>
    </row>
    <row r="160" spans="1:10">
      <c r="A160" s="49" t="s">
        <v>114</v>
      </c>
      <c r="B160" s="84" t="s">
        <v>429</v>
      </c>
      <c r="C160" s="42">
        <v>1271.626</v>
      </c>
      <c r="D160" s="42">
        <v>1254.386</v>
      </c>
      <c r="E160" s="44">
        <f t="shared" si="19"/>
        <v>-17.240000000000009</v>
      </c>
      <c r="F160" s="45">
        <f t="shared" si="8"/>
        <v>98.64425546505025</v>
      </c>
      <c r="G160" s="43">
        <v>81.518000000000001</v>
      </c>
      <c r="H160" s="43">
        <v>629.98900000000003</v>
      </c>
      <c r="I160" s="44">
        <f>SUM(H160-G160)</f>
        <v>548.471</v>
      </c>
      <c r="J160" s="107" t="s">
        <v>481</v>
      </c>
    </row>
    <row r="161" spans="1:10">
      <c r="A161" s="49" t="s">
        <v>333</v>
      </c>
      <c r="B161" s="51" t="s">
        <v>117</v>
      </c>
      <c r="C161" s="42">
        <v>3377.2849999999999</v>
      </c>
      <c r="D161" s="42">
        <v>2450.3249999999998</v>
      </c>
      <c r="E161" s="44">
        <f t="shared" si="19"/>
        <v>-926.96</v>
      </c>
      <c r="F161" s="45">
        <f t="shared" si="8"/>
        <v>72.553101085635348</v>
      </c>
      <c r="G161" s="43"/>
      <c r="H161" s="43"/>
      <c r="I161" s="44"/>
      <c r="J161" s="45"/>
    </row>
    <row r="162" spans="1:10" s="5" customFormat="1" ht="37.5">
      <c r="A162" s="49" t="s">
        <v>115</v>
      </c>
      <c r="B162" s="82" t="s">
        <v>23</v>
      </c>
      <c r="C162" s="42">
        <v>5561.6930000000002</v>
      </c>
      <c r="D162" s="42">
        <v>8889.0480000000007</v>
      </c>
      <c r="E162" s="44">
        <f t="shared" si="19"/>
        <v>3327.3550000000005</v>
      </c>
      <c r="F162" s="45" t="s">
        <v>494</v>
      </c>
      <c r="G162" s="43"/>
      <c r="H162" s="43"/>
      <c r="I162" s="44"/>
      <c r="J162" s="45"/>
    </row>
    <row r="163" spans="1:10" s="5" customFormat="1" ht="37.5">
      <c r="A163" s="49" t="s">
        <v>116</v>
      </c>
      <c r="B163" s="83" t="s">
        <v>24</v>
      </c>
      <c r="C163" s="42">
        <v>1414.008</v>
      </c>
      <c r="D163" s="42">
        <v>1492.7660000000001</v>
      </c>
      <c r="E163" s="44">
        <f t="shared" si="19"/>
        <v>78.758000000000038</v>
      </c>
      <c r="F163" s="45">
        <f t="shared" si="8"/>
        <v>105.56984118901731</v>
      </c>
      <c r="G163" s="43"/>
      <c r="H163" s="43"/>
      <c r="I163" s="44"/>
      <c r="J163" s="45"/>
    </row>
    <row r="164" spans="1:10" s="5" customFormat="1" ht="37.5">
      <c r="A164" s="49" t="s">
        <v>118</v>
      </c>
      <c r="B164" s="51" t="s">
        <v>25</v>
      </c>
      <c r="C164" s="42">
        <v>1244.1300000000001</v>
      </c>
      <c r="D164" s="42">
        <v>1232.9798000000001</v>
      </c>
      <c r="E164" s="44">
        <f t="shared" si="19"/>
        <v>-11.150200000000041</v>
      </c>
      <c r="F164" s="45">
        <f t="shared" si="8"/>
        <v>99.103775328944721</v>
      </c>
      <c r="G164" s="43"/>
      <c r="H164" s="43"/>
      <c r="I164" s="44"/>
      <c r="J164" s="45"/>
    </row>
    <row r="165" spans="1:10" s="5" customFormat="1" ht="37.5">
      <c r="A165" s="49" t="s">
        <v>119</v>
      </c>
      <c r="B165" s="84" t="s">
        <v>120</v>
      </c>
      <c r="C165" s="42">
        <v>87593.631999999998</v>
      </c>
      <c r="D165" s="42">
        <v>97897.748000000007</v>
      </c>
      <c r="E165" s="44">
        <f t="shared" si="19"/>
        <v>10304.116000000009</v>
      </c>
      <c r="F165" s="45">
        <f t="shared" si="8"/>
        <v>111.7635446375828</v>
      </c>
      <c r="G165" s="43"/>
      <c r="H165" s="43"/>
      <c r="I165" s="44"/>
      <c r="J165" s="45"/>
    </row>
    <row r="166" spans="1:10" ht="37.5">
      <c r="A166" s="73" t="s">
        <v>121</v>
      </c>
      <c r="B166" s="80" t="s">
        <v>122</v>
      </c>
      <c r="C166" s="67">
        <f>SUM(C167:C174)</f>
        <v>366468.44137999997</v>
      </c>
      <c r="D166" s="67">
        <f>SUM(D167:D174)</f>
        <v>344377.86063000001</v>
      </c>
      <c r="E166" s="70">
        <f t="shared" si="19"/>
        <v>-22090.580749999965</v>
      </c>
      <c r="F166" s="71">
        <f t="shared" si="8"/>
        <v>93.972037355573079</v>
      </c>
      <c r="G166" s="72"/>
      <c r="H166" s="72"/>
      <c r="I166" s="70"/>
      <c r="J166" s="71"/>
    </row>
    <row r="167" spans="1:10">
      <c r="A167" s="73" t="s">
        <v>123</v>
      </c>
      <c r="B167" s="80" t="s">
        <v>124</v>
      </c>
      <c r="C167" s="67">
        <v>3804.9749299999999</v>
      </c>
      <c r="D167" s="67">
        <v>3711.5057099999999</v>
      </c>
      <c r="E167" s="70">
        <f t="shared" si="19"/>
        <v>-93.46921999999995</v>
      </c>
      <c r="F167" s="71">
        <f t="shared" si="8"/>
        <v>97.543499714990233</v>
      </c>
      <c r="G167" s="72"/>
      <c r="H167" s="72"/>
      <c r="I167" s="70"/>
      <c r="J167" s="71"/>
    </row>
    <row r="168" spans="1:10" ht="19.149999999999999" customHeight="1">
      <c r="A168" s="73" t="s">
        <v>125</v>
      </c>
      <c r="B168" s="80" t="s">
        <v>275</v>
      </c>
      <c r="C168" s="67">
        <v>745.62</v>
      </c>
      <c r="D168" s="67">
        <v>608.88</v>
      </c>
      <c r="E168" s="70">
        <f t="shared" si="19"/>
        <v>-136.74</v>
      </c>
      <c r="F168" s="71">
        <f t="shared" si="8"/>
        <v>81.660899653979229</v>
      </c>
      <c r="G168" s="72"/>
      <c r="H168" s="72"/>
      <c r="I168" s="70"/>
      <c r="J168" s="71"/>
    </row>
    <row r="169" spans="1:10">
      <c r="A169" s="81" t="s">
        <v>126</v>
      </c>
      <c r="B169" s="80" t="s">
        <v>127</v>
      </c>
      <c r="C169" s="67">
        <v>196531.39322</v>
      </c>
      <c r="D169" s="67">
        <v>170746.35089999999</v>
      </c>
      <c r="E169" s="70">
        <f t="shared" si="19"/>
        <v>-25785.042320000008</v>
      </c>
      <c r="F169" s="71">
        <f t="shared" si="8"/>
        <v>86.879937145138001</v>
      </c>
      <c r="G169" s="72"/>
      <c r="H169" s="72"/>
      <c r="I169" s="70"/>
      <c r="J169" s="71"/>
    </row>
    <row r="170" spans="1:10">
      <c r="A170" s="81" t="s">
        <v>128</v>
      </c>
      <c r="B170" s="80" t="s">
        <v>129</v>
      </c>
      <c r="C170" s="67">
        <v>21630.357</v>
      </c>
      <c r="D170" s="67">
        <v>22863.487529999999</v>
      </c>
      <c r="E170" s="70">
        <f t="shared" si="19"/>
        <v>1233.1305299999985</v>
      </c>
      <c r="F170" s="71">
        <f t="shared" si="8"/>
        <v>105.70092546322745</v>
      </c>
      <c r="G170" s="72"/>
      <c r="H170" s="72"/>
      <c r="I170" s="70"/>
      <c r="J170" s="71"/>
    </row>
    <row r="171" spans="1:10">
      <c r="A171" s="81" t="s">
        <v>130</v>
      </c>
      <c r="B171" s="80" t="s">
        <v>145</v>
      </c>
      <c r="C171" s="67">
        <v>77052.401790000004</v>
      </c>
      <c r="D171" s="67">
        <v>82720.151310000001</v>
      </c>
      <c r="E171" s="70">
        <f t="shared" si="19"/>
        <v>5667.7495199999976</v>
      </c>
      <c r="F171" s="71">
        <f t="shared" si="8"/>
        <v>107.35570778889797</v>
      </c>
      <c r="G171" s="72"/>
      <c r="H171" s="72"/>
      <c r="I171" s="70"/>
      <c r="J171" s="71"/>
    </row>
    <row r="172" spans="1:10">
      <c r="A172" s="81" t="s">
        <v>131</v>
      </c>
      <c r="B172" s="80" t="s">
        <v>146</v>
      </c>
      <c r="C172" s="67">
        <v>3250.64939</v>
      </c>
      <c r="D172" s="67">
        <v>2511.48767</v>
      </c>
      <c r="E172" s="70">
        <f t="shared" si="19"/>
        <v>-739.16172000000006</v>
      </c>
      <c r="F172" s="71">
        <f t="shared" si="8"/>
        <v>77.261105972428481</v>
      </c>
      <c r="G172" s="72"/>
      <c r="H172" s="72"/>
      <c r="I172" s="70"/>
      <c r="J172" s="71"/>
    </row>
    <row r="173" spans="1:10">
      <c r="A173" s="81" t="s">
        <v>132</v>
      </c>
      <c r="B173" s="80" t="s">
        <v>276</v>
      </c>
      <c r="C173" s="67">
        <v>63453.045050000001</v>
      </c>
      <c r="D173" s="67">
        <v>60082.236060000003</v>
      </c>
      <c r="E173" s="70">
        <f t="shared" ref="E173:E200" si="20">SUM(D173-C173)</f>
        <v>-3370.8089899999977</v>
      </c>
      <c r="F173" s="71">
        <f t="shared" si="8"/>
        <v>94.687711224348874</v>
      </c>
      <c r="G173" s="72"/>
      <c r="H173" s="72"/>
      <c r="I173" s="70"/>
      <c r="J173" s="71"/>
    </row>
    <row r="174" spans="1:10">
      <c r="A174" s="81" t="s">
        <v>424</v>
      </c>
      <c r="B174" s="80" t="s">
        <v>425</v>
      </c>
      <c r="C174" s="67">
        <v>0</v>
      </c>
      <c r="D174" s="67">
        <v>1133.76145</v>
      </c>
      <c r="E174" s="70">
        <f t="shared" si="20"/>
        <v>1133.76145</v>
      </c>
      <c r="F174" s="71"/>
      <c r="G174" s="72"/>
      <c r="H174" s="72"/>
      <c r="I174" s="70"/>
      <c r="J174" s="71"/>
    </row>
    <row r="175" spans="1:10" s="5" customFormat="1" ht="37.5">
      <c r="A175" s="52" t="s">
        <v>133</v>
      </c>
      <c r="B175" s="51" t="s">
        <v>147</v>
      </c>
      <c r="C175" s="42">
        <v>713.68200000000002</v>
      </c>
      <c r="D175" s="42">
        <v>778.73199999999997</v>
      </c>
      <c r="E175" s="44">
        <f t="shared" si="20"/>
        <v>65.049999999999955</v>
      </c>
      <c r="F175" s="45">
        <f t="shared" si="8"/>
        <v>109.11470374760748</v>
      </c>
      <c r="G175" s="43"/>
      <c r="H175" s="43"/>
      <c r="I175" s="44"/>
      <c r="J175" s="45"/>
    </row>
    <row r="176" spans="1:10" ht="93.75">
      <c r="A176" s="73" t="s">
        <v>134</v>
      </c>
      <c r="B176" s="74" t="s">
        <v>277</v>
      </c>
      <c r="C176" s="67">
        <f>SUM(C177:C183)</f>
        <v>143669.33204000001</v>
      </c>
      <c r="D176" s="67">
        <f>SUM(D177:D183)</f>
        <v>180516.88957</v>
      </c>
      <c r="E176" s="70">
        <f t="shared" si="20"/>
        <v>36847.557529999991</v>
      </c>
      <c r="F176" s="71">
        <f t="shared" si="8"/>
        <v>125.64747605267699</v>
      </c>
      <c r="G176" s="72"/>
      <c r="H176" s="72"/>
      <c r="I176" s="70"/>
      <c r="J176" s="71"/>
    </row>
    <row r="177" spans="1:10" ht="37.5">
      <c r="A177" s="73" t="s">
        <v>233</v>
      </c>
      <c r="B177" s="75" t="s">
        <v>254</v>
      </c>
      <c r="C177" s="67">
        <v>95838.645189999996</v>
      </c>
      <c r="D177" s="67">
        <v>104457.53558</v>
      </c>
      <c r="E177" s="70">
        <f t="shared" si="20"/>
        <v>8618.8903900000005</v>
      </c>
      <c r="F177" s="71">
        <f t="shared" si="8"/>
        <v>108.99312628315339</v>
      </c>
      <c r="G177" s="72"/>
      <c r="H177" s="72"/>
      <c r="I177" s="70"/>
      <c r="J177" s="71"/>
    </row>
    <row r="178" spans="1:10" ht="37.5">
      <c r="A178" s="73" t="s">
        <v>234</v>
      </c>
      <c r="B178" s="76" t="s">
        <v>255</v>
      </c>
      <c r="C178" s="67">
        <v>30491.310570000001</v>
      </c>
      <c r="D178" s="67">
        <v>34668.299339999998</v>
      </c>
      <c r="E178" s="70">
        <f>SUM(D178-C178)</f>
        <v>4176.9887699999963</v>
      </c>
      <c r="F178" s="71">
        <f t="shared" si="8"/>
        <v>113.69894796883437</v>
      </c>
      <c r="G178" s="72"/>
      <c r="H178" s="72"/>
      <c r="I178" s="70"/>
      <c r="J178" s="71"/>
    </row>
    <row r="179" spans="1:10" ht="37.5">
      <c r="A179" s="73" t="s">
        <v>235</v>
      </c>
      <c r="B179" s="76" t="s">
        <v>256</v>
      </c>
      <c r="C179" s="67">
        <v>16538.15178</v>
      </c>
      <c r="D179" s="67">
        <v>17954.13105</v>
      </c>
      <c r="E179" s="70">
        <f t="shared" si="20"/>
        <v>1415.9792699999998</v>
      </c>
      <c r="F179" s="71">
        <f t="shared" si="8"/>
        <v>108.56189548164856</v>
      </c>
      <c r="G179" s="72"/>
      <c r="H179" s="72"/>
      <c r="I179" s="70"/>
      <c r="J179" s="71"/>
    </row>
    <row r="180" spans="1:10" ht="39" customHeight="1">
      <c r="A180" s="77" t="s">
        <v>278</v>
      </c>
      <c r="B180" s="78" t="s">
        <v>279</v>
      </c>
      <c r="C180" s="67">
        <v>690.44581000000005</v>
      </c>
      <c r="D180" s="67">
        <v>2888.8066399999998</v>
      </c>
      <c r="E180" s="70">
        <f t="shared" si="20"/>
        <v>2198.3608299999996</v>
      </c>
      <c r="F180" s="71" t="s">
        <v>504</v>
      </c>
      <c r="G180" s="72"/>
      <c r="H180" s="72"/>
      <c r="I180" s="70"/>
      <c r="J180" s="71"/>
    </row>
    <row r="181" spans="1:10" ht="37.5">
      <c r="A181" s="73" t="s">
        <v>236</v>
      </c>
      <c r="B181" s="76" t="s">
        <v>257</v>
      </c>
      <c r="C181" s="67">
        <v>110.77869</v>
      </c>
      <c r="D181" s="67">
        <v>141.84226000000001</v>
      </c>
      <c r="E181" s="70">
        <f>SUM(D181-C181)</f>
        <v>31.063570000000013</v>
      </c>
      <c r="F181" s="71">
        <f t="shared" si="8"/>
        <v>128.04110610082137</v>
      </c>
      <c r="G181" s="72"/>
      <c r="H181" s="72"/>
      <c r="I181" s="70"/>
      <c r="J181" s="71"/>
    </row>
    <row r="182" spans="1:10" ht="114" customHeight="1">
      <c r="A182" s="73" t="s">
        <v>413</v>
      </c>
      <c r="B182" s="79" t="s">
        <v>423</v>
      </c>
      <c r="C182" s="67">
        <v>0</v>
      </c>
      <c r="D182" s="67">
        <v>35.278829999999999</v>
      </c>
      <c r="E182" s="70">
        <f t="shared" si="20"/>
        <v>35.278829999999999</v>
      </c>
      <c r="F182" s="71"/>
      <c r="G182" s="72"/>
      <c r="H182" s="72"/>
      <c r="I182" s="70"/>
      <c r="J182" s="71"/>
    </row>
    <row r="183" spans="1:10" ht="21" customHeight="1">
      <c r="A183" s="73" t="s">
        <v>426</v>
      </c>
      <c r="B183" s="79" t="s">
        <v>427</v>
      </c>
      <c r="C183" s="67">
        <v>0</v>
      </c>
      <c r="D183" s="67">
        <v>20370.995869999999</v>
      </c>
      <c r="E183" s="70">
        <f t="shared" si="20"/>
        <v>20370.995869999999</v>
      </c>
      <c r="F183" s="71"/>
      <c r="G183" s="72"/>
      <c r="H183" s="72"/>
      <c r="I183" s="70"/>
      <c r="J183" s="71"/>
    </row>
    <row r="184" spans="1:10">
      <c r="A184" s="49" t="s">
        <v>135</v>
      </c>
      <c r="B184" s="86" t="s">
        <v>334</v>
      </c>
      <c r="C184" s="42">
        <v>233.81700000000001</v>
      </c>
      <c r="D184" s="42">
        <v>371.166</v>
      </c>
      <c r="E184" s="44">
        <f t="shared" si="20"/>
        <v>137.34899999999999</v>
      </c>
      <c r="F184" s="45" t="s">
        <v>494</v>
      </c>
      <c r="G184" s="43"/>
      <c r="H184" s="43"/>
      <c r="I184" s="44"/>
      <c r="J184" s="45"/>
    </row>
    <row r="185" spans="1:10" ht="37.5">
      <c r="A185" s="49" t="s">
        <v>136</v>
      </c>
      <c r="B185" s="86" t="s">
        <v>335</v>
      </c>
      <c r="C185" s="42">
        <f>C186+C187</f>
        <v>26452.851000000002</v>
      </c>
      <c r="D185" s="42">
        <f>D186+D187</f>
        <v>30253.935000000001</v>
      </c>
      <c r="E185" s="44">
        <f t="shared" si="20"/>
        <v>3801.0839999999989</v>
      </c>
      <c r="F185" s="45">
        <f t="shared" ref="F185:F246" si="21">SUM(D185/C185*100)</f>
        <v>114.36927913743588</v>
      </c>
      <c r="G185" s="43">
        <f>G186+G187</f>
        <v>978.30899999999997</v>
      </c>
      <c r="H185" s="43">
        <f>H186+H187</f>
        <v>2529.36</v>
      </c>
      <c r="I185" s="44">
        <f>SUM(H185-G185)</f>
        <v>1551.0510000000002</v>
      </c>
      <c r="J185" s="45" t="s">
        <v>483</v>
      </c>
    </row>
    <row r="186" spans="1:10" ht="37.5">
      <c r="A186" s="49" t="s">
        <v>137</v>
      </c>
      <c r="B186" s="86" t="s">
        <v>148</v>
      </c>
      <c r="C186" s="42">
        <v>23121.901000000002</v>
      </c>
      <c r="D186" s="42">
        <v>26467.775000000001</v>
      </c>
      <c r="E186" s="44">
        <f t="shared" si="20"/>
        <v>3345.8739999999998</v>
      </c>
      <c r="F186" s="45">
        <f t="shared" si="21"/>
        <v>114.4705835389573</v>
      </c>
      <c r="G186" s="43">
        <v>891.495</v>
      </c>
      <c r="H186" s="43">
        <v>2384.65</v>
      </c>
      <c r="I186" s="44">
        <f>SUM(H186-G186)</f>
        <v>1493.1550000000002</v>
      </c>
      <c r="J186" s="45" t="s">
        <v>470</v>
      </c>
    </row>
    <row r="187" spans="1:10">
      <c r="A187" s="49" t="s">
        <v>138</v>
      </c>
      <c r="B187" s="86" t="s">
        <v>336</v>
      </c>
      <c r="C187" s="42">
        <v>3330.95</v>
      </c>
      <c r="D187" s="42">
        <v>3786.16</v>
      </c>
      <c r="E187" s="44">
        <f t="shared" si="20"/>
        <v>455.21000000000004</v>
      </c>
      <c r="F187" s="45">
        <f t="shared" si="21"/>
        <v>113.66607124093728</v>
      </c>
      <c r="G187" s="43">
        <v>86.813999999999993</v>
      </c>
      <c r="H187" s="43">
        <v>144.71</v>
      </c>
      <c r="I187" s="44">
        <f>SUM(H187-G187)</f>
        <v>57.896000000000015</v>
      </c>
      <c r="J187" s="45" t="s">
        <v>479</v>
      </c>
    </row>
    <row r="188" spans="1:10">
      <c r="A188" s="49" t="s">
        <v>237</v>
      </c>
      <c r="B188" s="86" t="s">
        <v>149</v>
      </c>
      <c r="C188" s="42">
        <f>C189+C190+C191</f>
        <v>2358.5300000000002</v>
      </c>
      <c r="D188" s="42">
        <f>D189+D190+D191</f>
        <v>2681.6289999999999</v>
      </c>
      <c r="E188" s="44">
        <f t="shared" si="20"/>
        <v>323.09899999999971</v>
      </c>
      <c r="F188" s="45">
        <f t="shared" si="21"/>
        <v>113.69916854990183</v>
      </c>
      <c r="G188" s="42">
        <f>G189+G190+G191</f>
        <v>0</v>
      </c>
      <c r="H188" s="42">
        <f>H189+H190+H191</f>
        <v>64.397000000000006</v>
      </c>
      <c r="I188" s="44">
        <f t="shared" ref="I188:I189" si="22">SUM(H188-G188)</f>
        <v>64.397000000000006</v>
      </c>
      <c r="J188" s="45"/>
    </row>
    <row r="189" spans="1:10">
      <c r="A189" s="49" t="s">
        <v>238</v>
      </c>
      <c r="B189" s="86" t="s">
        <v>337</v>
      </c>
      <c r="C189" s="42">
        <v>1946.6320000000001</v>
      </c>
      <c r="D189" s="42">
        <v>2175.2689999999998</v>
      </c>
      <c r="E189" s="44">
        <f t="shared" si="20"/>
        <v>228.63699999999972</v>
      </c>
      <c r="F189" s="45">
        <f t="shared" si="21"/>
        <v>111.74526053203687</v>
      </c>
      <c r="G189" s="43">
        <v>0</v>
      </c>
      <c r="H189" s="43">
        <v>64.397000000000006</v>
      </c>
      <c r="I189" s="44">
        <f t="shared" si="22"/>
        <v>64.397000000000006</v>
      </c>
      <c r="J189" s="45"/>
    </row>
    <row r="190" spans="1:10">
      <c r="A190" s="49" t="s">
        <v>239</v>
      </c>
      <c r="B190" s="86" t="s">
        <v>150</v>
      </c>
      <c r="C190" s="42">
        <v>65.491</v>
      </c>
      <c r="D190" s="42">
        <v>94.597999999999999</v>
      </c>
      <c r="E190" s="44">
        <f t="shared" si="20"/>
        <v>29.106999999999999</v>
      </c>
      <c r="F190" s="45">
        <f t="shared" si="21"/>
        <v>144.44427478584842</v>
      </c>
      <c r="G190" s="43"/>
      <c r="H190" s="43"/>
      <c r="I190" s="44"/>
      <c r="J190" s="45"/>
    </row>
    <row r="191" spans="1:10">
      <c r="A191" s="49" t="s">
        <v>338</v>
      </c>
      <c r="B191" s="86" t="s">
        <v>151</v>
      </c>
      <c r="C191" s="42">
        <v>346.40699999999998</v>
      </c>
      <c r="D191" s="42">
        <v>411.762</v>
      </c>
      <c r="E191" s="44">
        <f>SUM(D191-C191)</f>
        <v>65.355000000000018</v>
      </c>
      <c r="F191" s="45">
        <f t="shared" si="21"/>
        <v>118.86653560695946</v>
      </c>
      <c r="G191" s="43"/>
      <c r="H191" s="43"/>
      <c r="I191" s="44"/>
      <c r="J191" s="45"/>
    </row>
    <row r="192" spans="1:10" ht="18" customHeight="1">
      <c r="A192" s="49" t="s">
        <v>139</v>
      </c>
      <c r="B192" s="50" t="s">
        <v>152</v>
      </c>
      <c r="C192" s="42">
        <f>SUM(C193)</f>
        <v>2624.2049999999999</v>
      </c>
      <c r="D192" s="42">
        <f>SUM(D193)</f>
        <v>3798.5889999999999</v>
      </c>
      <c r="E192" s="44">
        <f t="shared" si="20"/>
        <v>1174.384</v>
      </c>
      <c r="F192" s="45">
        <f t="shared" si="21"/>
        <v>144.75199155553778</v>
      </c>
      <c r="G192" s="42"/>
      <c r="H192" s="42"/>
      <c r="I192" s="44"/>
      <c r="J192" s="45"/>
    </row>
    <row r="193" spans="1:10" ht="19.5" customHeight="1">
      <c r="A193" s="52" t="s">
        <v>140</v>
      </c>
      <c r="B193" s="50" t="s">
        <v>339</v>
      </c>
      <c r="C193" s="42">
        <v>2624.2049999999999</v>
      </c>
      <c r="D193" s="42">
        <v>3798.5889999999999</v>
      </c>
      <c r="E193" s="44">
        <f t="shared" si="20"/>
        <v>1174.384</v>
      </c>
      <c r="F193" s="45">
        <f t="shared" si="21"/>
        <v>144.75199155553778</v>
      </c>
      <c r="G193" s="43"/>
      <c r="H193" s="43"/>
      <c r="I193" s="44"/>
      <c r="J193" s="45"/>
    </row>
    <row r="194" spans="1:10" ht="56.25">
      <c r="A194" s="52" t="s">
        <v>141</v>
      </c>
      <c r="B194" s="50" t="s">
        <v>340</v>
      </c>
      <c r="C194" s="42">
        <v>11809.558000000001</v>
      </c>
      <c r="D194" s="42">
        <v>12751.111000000001</v>
      </c>
      <c r="E194" s="44">
        <f t="shared" si="20"/>
        <v>941.55299999999988</v>
      </c>
      <c r="F194" s="45">
        <f t="shared" si="21"/>
        <v>107.97280474002497</v>
      </c>
      <c r="G194" s="43"/>
      <c r="H194" s="43"/>
      <c r="I194" s="44"/>
      <c r="J194" s="45"/>
    </row>
    <row r="195" spans="1:10" ht="56.25">
      <c r="A195" s="52" t="s">
        <v>194</v>
      </c>
      <c r="B195" s="50" t="s">
        <v>341</v>
      </c>
      <c r="C195" s="42">
        <v>1685.7829999999999</v>
      </c>
      <c r="D195" s="42">
        <v>1873.799</v>
      </c>
      <c r="E195" s="44">
        <f t="shared" si="20"/>
        <v>188.01600000000008</v>
      </c>
      <c r="F195" s="45">
        <f t="shared" si="21"/>
        <v>111.15303689739426</v>
      </c>
      <c r="G195" s="43"/>
      <c r="H195" s="43"/>
      <c r="I195" s="44"/>
      <c r="J195" s="45"/>
    </row>
    <row r="196" spans="1:10">
      <c r="A196" s="87" t="s">
        <v>240</v>
      </c>
      <c r="B196" s="88" t="s">
        <v>342</v>
      </c>
      <c r="C196" s="42">
        <f>C197+C198</f>
        <v>207.042</v>
      </c>
      <c r="D196" s="42">
        <f>D197+D198</f>
        <v>217.197</v>
      </c>
      <c r="E196" s="44">
        <f t="shared" si="20"/>
        <v>10.155000000000001</v>
      </c>
      <c r="F196" s="45">
        <f t="shared" si="21"/>
        <v>104.90480192424725</v>
      </c>
      <c r="G196" s="43"/>
      <c r="H196" s="43"/>
      <c r="I196" s="44"/>
      <c r="J196" s="45"/>
    </row>
    <row r="197" spans="1:10" ht="37.5">
      <c r="A197" s="87" t="s">
        <v>241</v>
      </c>
      <c r="B197" s="88" t="s">
        <v>394</v>
      </c>
      <c r="C197" s="42">
        <v>206.79</v>
      </c>
      <c r="D197" s="42">
        <v>217.113</v>
      </c>
      <c r="E197" s="44">
        <f t="shared" si="20"/>
        <v>10.323000000000008</v>
      </c>
      <c r="F197" s="45">
        <f t="shared" si="21"/>
        <v>104.99202089075874</v>
      </c>
      <c r="G197" s="43"/>
      <c r="H197" s="43"/>
      <c r="I197" s="44"/>
      <c r="J197" s="45"/>
    </row>
    <row r="198" spans="1:10">
      <c r="A198" s="87" t="s">
        <v>343</v>
      </c>
      <c r="B198" s="88" t="s">
        <v>344</v>
      </c>
      <c r="C198" s="42">
        <v>0.252</v>
      </c>
      <c r="D198" s="42">
        <v>8.4000000000000005E-2</v>
      </c>
      <c r="E198" s="44">
        <f>SUM(D198-C198)</f>
        <v>-0.16799999999999998</v>
      </c>
      <c r="F198" s="45">
        <f t="shared" si="21"/>
        <v>33.333333333333336</v>
      </c>
      <c r="G198" s="43"/>
      <c r="H198" s="43"/>
      <c r="I198" s="44"/>
      <c r="J198" s="45"/>
    </row>
    <row r="199" spans="1:10" ht="56.25">
      <c r="A199" s="87" t="s">
        <v>142</v>
      </c>
      <c r="B199" s="88" t="s">
        <v>345</v>
      </c>
      <c r="C199" s="42">
        <v>55.493000000000002</v>
      </c>
      <c r="D199" s="42">
        <v>49.12</v>
      </c>
      <c r="E199" s="44">
        <f t="shared" si="20"/>
        <v>-6.3730000000000047</v>
      </c>
      <c r="F199" s="45">
        <f t="shared" si="21"/>
        <v>88.515668642891882</v>
      </c>
      <c r="G199" s="43"/>
      <c r="H199" s="43"/>
      <c r="I199" s="44"/>
      <c r="J199" s="45"/>
    </row>
    <row r="200" spans="1:10">
      <c r="A200" s="87" t="s">
        <v>143</v>
      </c>
      <c r="B200" s="88" t="s">
        <v>153</v>
      </c>
      <c r="C200" s="42">
        <f>C201+C202</f>
        <v>12648.732</v>
      </c>
      <c r="D200" s="42">
        <f>D201+D202</f>
        <v>13853.119000000001</v>
      </c>
      <c r="E200" s="44">
        <f t="shared" si="20"/>
        <v>1204.3870000000006</v>
      </c>
      <c r="F200" s="45">
        <f t="shared" si="21"/>
        <v>109.52180028796563</v>
      </c>
      <c r="G200" s="89"/>
      <c r="H200" s="89"/>
      <c r="I200" s="90"/>
      <c r="J200" s="45"/>
    </row>
    <row r="201" spans="1:10" ht="19.7" customHeight="1">
      <c r="A201" s="52" t="s">
        <v>242</v>
      </c>
      <c r="B201" s="86" t="s">
        <v>347</v>
      </c>
      <c r="C201" s="42">
        <v>11234.451999999999</v>
      </c>
      <c r="D201" s="42">
        <v>12148.767</v>
      </c>
      <c r="E201" s="44">
        <f t="shared" ref="E201:E213" si="23">SUM(D201-C201)</f>
        <v>914.31500000000051</v>
      </c>
      <c r="F201" s="45">
        <f t="shared" si="21"/>
        <v>108.1384922023789</v>
      </c>
      <c r="G201" s="43"/>
      <c r="H201" s="43"/>
      <c r="I201" s="44"/>
      <c r="J201" s="45"/>
    </row>
    <row r="202" spans="1:10" ht="19.7" customHeight="1">
      <c r="A202" s="52" t="s">
        <v>243</v>
      </c>
      <c r="B202" s="85" t="s">
        <v>348</v>
      </c>
      <c r="C202" s="42">
        <v>1414.28</v>
      </c>
      <c r="D202" s="42">
        <v>1704.3520000000001</v>
      </c>
      <c r="E202" s="44">
        <f t="shared" si="23"/>
        <v>290.07200000000012</v>
      </c>
      <c r="F202" s="45">
        <f t="shared" si="21"/>
        <v>120.51022428373447</v>
      </c>
      <c r="G202" s="43"/>
      <c r="H202" s="43"/>
      <c r="I202" s="44"/>
      <c r="J202" s="45"/>
    </row>
    <row r="203" spans="1:10">
      <c r="A203" s="52" t="s">
        <v>244</v>
      </c>
      <c r="B203" s="85" t="s">
        <v>349</v>
      </c>
      <c r="C203" s="42">
        <v>1065.7739999999999</v>
      </c>
      <c r="D203" s="42">
        <v>1189.5229999999999</v>
      </c>
      <c r="E203" s="44">
        <f t="shared" si="23"/>
        <v>123.74900000000002</v>
      </c>
      <c r="F203" s="45">
        <f t="shared" si="21"/>
        <v>111.61118586116756</v>
      </c>
      <c r="G203" s="43">
        <v>1066.0039999999999</v>
      </c>
      <c r="H203" s="43">
        <v>1189.5229999999999</v>
      </c>
      <c r="I203" s="44">
        <f>SUM(H203-G203)</f>
        <v>123.51900000000001</v>
      </c>
      <c r="J203" s="45">
        <f t="shared" ref="J203:J242" si="24">SUM(H203/G203*100)</f>
        <v>111.58710473881899</v>
      </c>
    </row>
    <row r="204" spans="1:10" ht="37.5">
      <c r="A204" s="52" t="s">
        <v>364</v>
      </c>
      <c r="B204" s="85" t="s">
        <v>366</v>
      </c>
      <c r="C204" s="42">
        <f>C205+C206</f>
        <v>0</v>
      </c>
      <c r="D204" s="42"/>
      <c r="E204" s="42"/>
      <c r="F204" s="91"/>
      <c r="G204" s="42"/>
      <c r="H204" s="42"/>
      <c r="I204" s="42"/>
      <c r="J204" s="91"/>
    </row>
    <row r="205" spans="1:10" ht="131.25">
      <c r="A205" s="52" t="s">
        <v>365</v>
      </c>
      <c r="B205" s="85" t="s">
        <v>367</v>
      </c>
      <c r="C205" s="42"/>
      <c r="D205" s="42"/>
      <c r="E205" s="42"/>
      <c r="F205" s="91"/>
      <c r="G205" s="42"/>
      <c r="H205" s="42"/>
      <c r="I205" s="92"/>
      <c r="J205" s="91"/>
    </row>
    <row r="206" spans="1:10" ht="150">
      <c r="A206" s="52" t="s">
        <v>392</v>
      </c>
      <c r="B206" s="93" t="s">
        <v>393</v>
      </c>
      <c r="C206" s="42"/>
      <c r="D206" s="42"/>
      <c r="E206" s="42"/>
      <c r="F206" s="91"/>
      <c r="G206" s="42"/>
      <c r="H206" s="42"/>
      <c r="I206" s="92"/>
      <c r="J206" s="91"/>
    </row>
    <row r="207" spans="1:10" ht="37.5">
      <c r="A207" s="52" t="s">
        <v>364</v>
      </c>
      <c r="B207" s="85" t="s">
        <v>366</v>
      </c>
      <c r="C207" s="42">
        <f>SUM(C208+C209)</f>
        <v>0</v>
      </c>
      <c r="D207" s="42">
        <f>SUM(D208+D209)</f>
        <v>0</v>
      </c>
      <c r="E207" s="42">
        <f>SUM(E208+E209)</f>
        <v>0</v>
      </c>
      <c r="F207" s="91"/>
      <c r="G207" s="42">
        <f>SUM(G208+G209)</f>
        <v>4644.085</v>
      </c>
      <c r="H207" s="42">
        <f>SUM(H208+H209)</f>
        <v>867.34500000000003</v>
      </c>
      <c r="I207" s="42">
        <f>SUM(I208+I209)</f>
        <v>-3776.74</v>
      </c>
      <c r="J207" s="91">
        <f t="shared" si="24"/>
        <v>18.676337750062714</v>
      </c>
    </row>
    <row r="208" spans="1:10" ht="131.25">
      <c r="A208" s="52" t="s">
        <v>365</v>
      </c>
      <c r="B208" s="94" t="s">
        <v>367</v>
      </c>
      <c r="C208" s="42">
        <v>0</v>
      </c>
      <c r="D208" s="42">
        <v>0</v>
      </c>
      <c r="E208" s="42">
        <v>0</v>
      </c>
      <c r="F208" s="91"/>
      <c r="G208" s="42">
        <v>1798.558</v>
      </c>
      <c r="H208" s="42">
        <v>867.34500000000003</v>
      </c>
      <c r="I208" s="48">
        <f>SUM(H208-G208)</f>
        <v>-931.21299999999997</v>
      </c>
      <c r="J208" s="91">
        <f t="shared" si="24"/>
        <v>48.224466489265289</v>
      </c>
    </row>
    <row r="209" spans="1:10" ht="150">
      <c r="A209" s="52" t="s">
        <v>392</v>
      </c>
      <c r="B209" s="88" t="s">
        <v>393</v>
      </c>
      <c r="C209" s="42">
        <v>0</v>
      </c>
      <c r="D209" s="42">
        <v>0</v>
      </c>
      <c r="E209" s="42">
        <v>0</v>
      </c>
      <c r="F209" s="91"/>
      <c r="G209" s="42">
        <v>2845.527</v>
      </c>
      <c r="H209" s="42">
        <v>0</v>
      </c>
      <c r="I209" s="48">
        <f>SUM(H209-G209)</f>
        <v>-2845.527</v>
      </c>
      <c r="J209" s="91">
        <f t="shared" si="24"/>
        <v>0</v>
      </c>
    </row>
    <row r="210" spans="1:10" ht="115.5" customHeight="1">
      <c r="A210" s="68" t="s">
        <v>245</v>
      </c>
      <c r="B210" s="69" t="s">
        <v>280</v>
      </c>
      <c r="C210" s="67">
        <v>4588.5562799999998</v>
      </c>
      <c r="D210" s="67">
        <v>6112.6536100000003</v>
      </c>
      <c r="E210" s="70">
        <f t="shared" si="23"/>
        <v>1524.0973300000005</v>
      </c>
      <c r="F210" s="71">
        <f t="shared" si="21"/>
        <v>133.21518222720809</v>
      </c>
      <c r="G210" s="72"/>
      <c r="H210" s="72"/>
      <c r="I210" s="70"/>
      <c r="J210" s="71"/>
    </row>
    <row r="211" spans="1:10">
      <c r="A211" s="52" t="s">
        <v>144</v>
      </c>
      <c r="B211" s="51" t="s">
        <v>350</v>
      </c>
      <c r="C211" s="42">
        <f>C212+C213</f>
        <v>13478.334999999999</v>
      </c>
      <c r="D211" s="42">
        <f>D212+D213</f>
        <v>19276.773000000001</v>
      </c>
      <c r="E211" s="44">
        <f t="shared" si="23"/>
        <v>5798.4380000000019</v>
      </c>
      <c r="F211" s="45">
        <f t="shared" si="21"/>
        <v>143.02043241987977</v>
      </c>
      <c r="G211" s="43">
        <f>G212+G213</f>
        <v>1250.289</v>
      </c>
      <c r="H211" s="43">
        <f>H212+H213</f>
        <v>4307.3850000000002</v>
      </c>
      <c r="I211" s="44">
        <f>SUM(H211-G211)</f>
        <v>3057.0960000000005</v>
      </c>
      <c r="J211" s="45" t="s">
        <v>484</v>
      </c>
    </row>
    <row r="212" spans="1:10" ht="37.5">
      <c r="A212" s="52" t="s">
        <v>246</v>
      </c>
      <c r="B212" s="51" t="s">
        <v>351</v>
      </c>
      <c r="C212" s="42">
        <v>6120.2659999999996</v>
      </c>
      <c r="D212" s="42">
        <v>8412.5869999999995</v>
      </c>
      <c r="E212" s="44">
        <f t="shared" si="23"/>
        <v>2292.3209999999999</v>
      </c>
      <c r="F212" s="45">
        <f t="shared" si="21"/>
        <v>137.45459756160926</v>
      </c>
      <c r="G212" s="43">
        <v>1250.289</v>
      </c>
      <c r="H212" s="43">
        <v>4307.3850000000002</v>
      </c>
      <c r="I212" s="44">
        <f>SUM(H212-G212)</f>
        <v>3057.0960000000005</v>
      </c>
      <c r="J212" s="45" t="s">
        <v>484</v>
      </c>
    </row>
    <row r="213" spans="1:10">
      <c r="A213" s="52" t="s">
        <v>247</v>
      </c>
      <c r="B213" s="51" t="s">
        <v>352</v>
      </c>
      <c r="C213" s="42">
        <v>7358.0690000000004</v>
      </c>
      <c r="D213" s="42">
        <v>10864.186</v>
      </c>
      <c r="E213" s="44">
        <f t="shared" si="23"/>
        <v>3506.1169999999993</v>
      </c>
      <c r="F213" s="45">
        <f t="shared" si="21"/>
        <v>147.64996087968188</v>
      </c>
      <c r="G213" s="43"/>
      <c r="H213" s="43"/>
      <c r="I213" s="44"/>
      <c r="J213" s="45"/>
    </row>
    <row r="214" spans="1:10" s="5" customFormat="1" ht="15.95" customHeight="1">
      <c r="A214" s="52"/>
      <c r="B214" s="50"/>
      <c r="C214" s="46"/>
      <c r="D214" s="46"/>
      <c r="E214" s="44"/>
      <c r="F214" s="45"/>
      <c r="G214" s="47"/>
      <c r="H214" s="47"/>
      <c r="I214" s="44"/>
      <c r="J214" s="45"/>
    </row>
    <row r="215" spans="1:10" s="5" customFormat="1" ht="20.25">
      <c r="A215" s="53" t="s">
        <v>156</v>
      </c>
      <c r="B215" s="54" t="s">
        <v>21</v>
      </c>
      <c r="C215" s="55">
        <f>SUM(C216:C218)</f>
        <v>98512.94</v>
      </c>
      <c r="D215" s="55">
        <f>SUM(D216:D218)</f>
        <v>106286.876</v>
      </c>
      <c r="E215" s="56">
        <f t="shared" ref="E215:E220" si="25">SUM(D215-C215)</f>
        <v>7773.9360000000015</v>
      </c>
      <c r="F215" s="57">
        <f t="shared" si="21"/>
        <v>107.8912841297803</v>
      </c>
      <c r="G215" s="55">
        <f>SUM(G216:G218)</f>
        <v>12084.538999999999</v>
      </c>
      <c r="H215" s="55">
        <f>SUM(H216:H218)</f>
        <v>8259.762999999999</v>
      </c>
      <c r="I215" s="56">
        <f t="shared" ref="I215:I220" si="26">SUM(H215-G215)</f>
        <v>-3824.7759999999998</v>
      </c>
      <c r="J215" s="57">
        <f t="shared" si="24"/>
        <v>68.349839410506263</v>
      </c>
    </row>
    <row r="216" spans="1:10" s="5" customFormat="1">
      <c r="A216" s="49" t="s">
        <v>248</v>
      </c>
      <c r="B216" s="50" t="s">
        <v>271</v>
      </c>
      <c r="C216" s="46">
        <v>32382.609</v>
      </c>
      <c r="D216" s="46">
        <v>35473.567000000003</v>
      </c>
      <c r="E216" s="44">
        <f t="shared" si="25"/>
        <v>3090.9580000000024</v>
      </c>
      <c r="F216" s="45">
        <f t="shared" si="21"/>
        <v>109.54511725722904</v>
      </c>
      <c r="G216" s="44">
        <v>4138.9269999999997</v>
      </c>
      <c r="H216" s="44">
        <v>2428.2739999999999</v>
      </c>
      <c r="I216" s="44">
        <f t="shared" si="26"/>
        <v>-1710.6529999999998</v>
      </c>
      <c r="J216" s="45">
        <f t="shared" si="24"/>
        <v>58.669167153709168</v>
      </c>
    </row>
    <row r="217" spans="1:10" s="5" customFormat="1" ht="20.25" customHeight="1">
      <c r="A217" s="49" t="s">
        <v>157</v>
      </c>
      <c r="B217" s="51" t="s">
        <v>359</v>
      </c>
      <c r="C217" s="42">
        <v>20465.599999999999</v>
      </c>
      <c r="D217" s="42">
        <v>22927.364000000001</v>
      </c>
      <c r="E217" s="44">
        <f t="shared" si="25"/>
        <v>2461.7640000000029</v>
      </c>
      <c r="F217" s="45">
        <f t="shared" si="21"/>
        <v>112.0287897740599</v>
      </c>
      <c r="G217" s="43">
        <v>5212.96</v>
      </c>
      <c r="H217" s="43">
        <v>2177.8290000000002</v>
      </c>
      <c r="I217" s="44">
        <f t="shared" si="26"/>
        <v>-3035.1309999999999</v>
      </c>
      <c r="J217" s="45">
        <f t="shared" si="24"/>
        <v>41.77720527301188</v>
      </c>
    </row>
    <row r="218" spans="1:10" s="5" customFormat="1" ht="20.25" customHeight="1">
      <c r="A218" s="49" t="s">
        <v>249</v>
      </c>
      <c r="B218" s="50" t="s">
        <v>272</v>
      </c>
      <c r="C218" s="42">
        <f>SUM(C219:C220)</f>
        <v>45664.731</v>
      </c>
      <c r="D218" s="42">
        <f>SUM(D219:D220)</f>
        <v>47885.945</v>
      </c>
      <c r="E218" s="44">
        <f t="shared" si="25"/>
        <v>2221.2139999999999</v>
      </c>
      <c r="F218" s="45">
        <f t="shared" si="21"/>
        <v>104.86417844003067</v>
      </c>
      <c r="G218" s="66">
        <f>SUM(G219:G220)</f>
        <v>2732.652</v>
      </c>
      <c r="H218" s="66">
        <f>SUM(H219:H220)</f>
        <v>3653.66</v>
      </c>
      <c r="I218" s="44">
        <f t="shared" si="26"/>
        <v>921.00799999999981</v>
      </c>
      <c r="J218" s="45">
        <f t="shared" si="24"/>
        <v>133.70381592679931</v>
      </c>
    </row>
    <row r="219" spans="1:10" s="5" customFormat="1" ht="20.25" customHeight="1">
      <c r="A219" s="49" t="s">
        <v>250</v>
      </c>
      <c r="B219" s="50" t="s">
        <v>273</v>
      </c>
      <c r="C219" s="42">
        <v>40460.328999999998</v>
      </c>
      <c r="D219" s="42">
        <v>40408.281999999999</v>
      </c>
      <c r="E219" s="44">
        <f t="shared" si="25"/>
        <v>-52.046999999998661</v>
      </c>
      <c r="F219" s="45">
        <f t="shared" si="21"/>
        <v>99.87136288486434</v>
      </c>
      <c r="G219" s="43">
        <v>1083.3910000000001</v>
      </c>
      <c r="H219" s="43">
        <v>3160.5070000000001</v>
      </c>
      <c r="I219" s="44">
        <f t="shared" si="26"/>
        <v>2077.116</v>
      </c>
      <c r="J219" s="45" t="s">
        <v>485</v>
      </c>
    </row>
    <row r="220" spans="1:10" s="5" customFormat="1" ht="20.25" customHeight="1">
      <c r="A220" s="49" t="s">
        <v>251</v>
      </c>
      <c r="B220" s="50" t="s">
        <v>274</v>
      </c>
      <c r="C220" s="42">
        <v>5204.402</v>
      </c>
      <c r="D220" s="42">
        <v>7477.6629999999996</v>
      </c>
      <c r="E220" s="44">
        <f t="shared" si="25"/>
        <v>2273.2609999999995</v>
      </c>
      <c r="F220" s="45">
        <f t="shared" si="21"/>
        <v>143.67958124679839</v>
      </c>
      <c r="G220" s="43">
        <v>1649.261</v>
      </c>
      <c r="H220" s="43">
        <v>493.15300000000002</v>
      </c>
      <c r="I220" s="44">
        <f t="shared" si="26"/>
        <v>-1156.1079999999999</v>
      </c>
      <c r="J220" s="45">
        <f t="shared" si="24"/>
        <v>29.901452832511051</v>
      </c>
    </row>
    <row r="221" spans="1:10" s="5" customFormat="1">
      <c r="A221" s="49"/>
      <c r="B221" s="51"/>
      <c r="C221" s="42"/>
      <c r="D221" s="42"/>
      <c r="E221" s="44"/>
      <c r="F221" s="45"/>
      <c r="G221" s="43"/>
      <c r="H221" s="43"/>
      <c r="I221" s="44"/>
      <c r="J221" s="45"/>
    </row>
    <row r="222" spans="1:10" s="5" customFormat="1" ht="20.25">
      <c r="A222" s="53" t="s">
        <v>158</v>
      </c>
      <c r="B222" s="62" t="s">
        <v>22</v>
      </c>
      <c r="C222" s="55">
        <f>C223+C226+C230+C232</f>
        <v>94706.467569999993</v>
      </c>
      <c r="D222" s="55">
        <f>SUM(D223+D226+D230+D232)</f>
        <v>121706.47655000001</v>
      </c>
      <c r="E222" s="56">
        <f>SUM(D222-C222)</f>
        <v>27000.008980000013</v>
      </c>
      <c r="F222" s="57">
        <f t="shared" si="21"/>
        <v>128.50915008528179</v>
      </c>
      <c r="G222" s="58">
        <f>G223+G226+G230+G232</f>
        <v>21974.019829999997</v>
      </c>
      <c r="H222" s="58">
        <f>SUM(H223+H226+H230+H232)</f>
        <v>18934.921729999998</v>
      </c>
      <c r="I222" s="56">
        <f t="shared" ref="I222:I227" si="27">SUM(H222-G222)</f>
        <v>-3039.0980999999992</v>
      </c>
      <c r="J222" s="57">
        <f t="shared" si="24"/>
        <v>86.169585157783118</v>
      </c>
    </row>
    <row r="223" spans="1:10" s="5" customFormat="1" ht="20.25">
      <c r="A223" s="52" t="s">
        <v>160</v>
      </c>
      <c r="B223" s="63" t="s">
        <v>159</v>
      </c>
      <c r="C223" s="46">
        <f>C224+C225</f>
        <v>3622.7065699999998</v>
      </c>
      <c r="D223" s="46">
        <f>D224+D225</f>
        <v>4057.3250700000003</v>
      </c>
      <c r="E223" s="44">
        <f>SUM(D223-C223)</f>
        <v>434.61850000000049</v>
      </c>
      <c r="F223" s="45">
        <f t="shared" si="21"/>
        <v>111.99706604998374</v>
      </c>
      <c r="G223" s="47"/>
      <c r="H223" s="47">
        <f>H224+H225</f>
        <v>0.13919000000000001</v>
      </c>
      <c r="I223" s="60">
        <f t="shared" si="27"/>
        <v>0.13919000000000001</v>
      </c>
      <c r="J223" s="61"/>
    </row>
    <row r="224" spans="1:10" s="5" customFormat="1">
      <c r="A224" s="49" t="s">
        <v>161</v>
      </c>
      <c r="B224" s="63" t="s">
        <v>172</v>
      </c>
      <c r="C224" s="42">
        <v>3228.3497299999999</v>
      </c>
      <c r="D224" s="42">
        <v>3712.3877000000002</v>
      </c>
      <c r="E224" s="44">
        <f t="shared" ref="E224:E234" si="28">SUM(D224-C224)</f>
        <v>484.03797000000031</v>
      </c>
      <c r="F224" s="45">
        <f t="shared" si="21"/>
        <v>114.9933560636877</v>
      </c>
      <c r="G224" s="43"/>
      <c r="H224" s="43"/>
      <c r="I224" s="60">
        <f t="shared" si="27"/>
        <v>0</v>
      </c>
      <c r="J224" s="61"/>
    </row>
    <row r="225" spans="1:10" s="5" customFormat="1">
      <c r="A225" s="49" t="s">
        <v>162</v>
      </c>
      <c r="B225" s="63" t="s">
        <v>173</v>
      </c>
      <c r="C225" s="42">
        <v>394.35683999999998</v>
      </c>
      <c r="D225" s="42">
        <v>344.93736999999999</v>
      </c>
      <c r="E225" s="44">
        <f t="shared" si="28"/>
        <v>-49.41946999999999</v>
      </c>
      <c r="F225" s="45">
        <f t="shared" si="21"/>
        <v>87.468337052300143</v>
      </c>
      <c r="G225" s="43"/>
      <c r="H225" s="43">
        <v>0.13919000000000001</v>
      </c>
      <c r="I225" s="60">
        <f t="shared" si="27"/>
        <v>0.13919000000000001</v>
      </c>
      <c r="J225" s="61"/>
    </row>
    <row r="226" spans="1:10" s="5" customFormat="1">
      <c r="A226" s="41" t="s">
        <v>163</v>
      </c>
      <c r="B226" s="64" t="s">
        <v>174</v>
      </c>
      <c r="C226" s="42">
        <f>C227+C228+C229</f>
        <v>69828.160239999997</v>
      </c>
      <c r="D226" s="42">
        <f>D227+D228+D229</f>
        <v>90983.977230000004</v>
      </c>
      <c r="E226" s="44">
        <f t="shared" si="28"/>
        <v>21155.816990000007</v>
      </c>
      <c r="F226" s="45">
        <f t="shared" si="21"/>
        <v>130.29697033014656</v>
      </c>
      <c r="G226" s="43">
        <f>G227+G228+G229</f>
        <v>16320.643169999999</v>
      </c>
      <c r="H226" s="43">
        <f>H227+H228+H229</f>
        <v>10620.00116</v>
      </c>
      <c r="I226" s="44">
        <f t="shared" si="27"/>
        <v>-5700.6420099999996</v>
      </c>
      <c r="J226" s="45">
        <f t="shared" si="24"/>
        <v>65.070972077382905</v>
      </c>
    </row>
    <row r="227" spans="1:10" s="5" customFormat="1" ht="37.5">
      <c r="A227" s="41" t="s">
        <v>164</v>
      </c>
      <c r="B227" s="64" t="s">
        <v>175</v>
      </c>
      <c r="C227" s="42">
        <v>57392.65049</v>
      </c>
      <c r="D227" s="42">
        <v>74942.784620000006</v>
      </c>
      <c r="E227" s="44">
        <f t="shared" si="28"/>
        <v>17550.134130000006</v>
      </c>
      <c r="F227" s="45">
        <f t="shared" si="21"/>
        <v>130.57906191849059</v>
      </c>
      <c r="G227" s="43">
        <v>15190.841899999999</v>
      </c>
      <c r="H227" s="43">
        <v>7993.4427999999998</v>
      </c>
      <c r="I227" s="44">
        <f t="shared" si="27"/>
        <v>-7197.3990999999996</v>
      </c>
      <c r="J227" s="45">
        <f t="shared" si="24"/>
        <v>52.620143456301783</v>
      </c>
    </row>
    <row r="228" spans="1:10" s="5" customFormat="1" ht="17.25" customHeight="1">
      <c r="A228" s="41" t="s">
        <v>165</v>
      </c>
      <c r="B228" s="64" t="s">
        <v>176</v>
      </c>
      <c r="C228" s="42">
        <v>3166.1091299999998</v>
      </c>
      <c r="D228" s="42">
        <v>4308.7532300000003</v>
      </c>
      <c r="E228" s="44">
        <f t="shared" si="28"/>
        <v>1142.6441000000004</v>
      </c>
      <c r="F228" s="45">
        <f t="shared" si="21"/>
        <v>136.08985202604183</v>
      </c>
      <c r="G228" s="43"/>
      <c r="H228" s="43"/>
      <c r="I228" s="44"/>
      <c r="J228" s="45"/>
    </row>
    <row r="229" spans="1:10" s="5" customFormat="1" ht="37.5">
      <c r="A229" s="41" t="s">
        <v>166</v>
      </c>
      <c r="B229" s="64" t="s">
        <v>177</v>
      </c>
      <c r="C229" s="42">
        <v>9269.4006200000003</v>
      </c>
      <c r="D229" s="42">
        <v>11732.43938</v>
      </c>
      <c r="E229" s="44">
        <f t="shared" si="28"/>
        <v>2463.0387599999995</v>
      </c>
      <c r="F229" s="45">
        <f t="shared" si="21"/>
        <v>126.57171548595771</v>
      </c>
      <c r="G229" s="43">
        <v>1129.8012699999999</v>
      </c>
      <c r="H229" s="59">
        <v>2626.55836</v>
      </c>
      <c r="I229" s="44">
        <f t="shared" ref="I229:I238" si="29">SUM(H229-G229)</f>
        <v>1496.7570900000001</v>
      </c>
      <c r="J229" s="45" t="s">
        <v>505</v>
      </c>
    </row>
    <row r="230" spans="1:10" s="5" customFormat="1">
      <c r="A230" s="41" t="s">
        <v>167</v>
      </c>
      <c r="B230" s="64" t="s">
        <v>178</v>
      </c>
      <c r="C230" s="48">
        <f>C231</f>
        <v>8427.7982699999993</v>
      </c>
      <c r="D230" s="48">
        <f>D231</f>
        <v>11946.185310000001</v>
      </c>
      <c r="E230" s="44">
        <f t="shared" si="28"/>
        <v>3518.3870400000014</v>
      </c>
      <c r="F230" s="45">
        <f t="shared" si="21"/>
        <v>141.74740456857188</v>
      </c>
      <c r="G230" s="43">
        <f>G231</f>
        <v>5493.3766599999999</v>
      </c>
      <c r="H230" s="44">
        <f>H231</f>
        <v>7706.2153799999996</v>
      </c>
      <c r="I230" s="44">
        <f t="shared" si="29"/>
        <v>2212.8387199999997</v>
      </c>
      <c r="J230" s="45">
        <f t="shared" si="24"/>
        <v>140.28194054328691</v>
      </c>
    </row>
    <row r="231" spans="1:10" s="5" customFormat="1">
      <c r="A231" s="41" t="s">
        <v>168</v>
      </c>
      <c r="B231" s="64" t="s">
        <v>179</v>
      </c>
      <c r="C231" s="46">
        <v>8427.7982699999993</v>
      </c>
      <c r="D231" s="42">
        <v>11946.185310000001</v>
      </c>
      <c r="E231" s="44">
        <f t="shared" si="28"/>
        <v>3518.3870400000014</v>
      </c>
      <c r="F231" s="45">
        <f t="shared" si="21"/>
        <v>141.74740456857188</v>
      </c>
      <c r="G231" s="43">
        <v>5493.3766599999999</v>
      </c>
      <c r="H231" s="59">
        <v>7706.2153799999996</v>
      </c>
      <c r="I231" s="44">
        <f t="shared" si="29"/>
        <v>2212.8387199999997</v>
      </c>
      <c r="J231" s="45">
        <f t="shared" si="24"/>
        <v>140.28194054328691</v>
      </c>
    </row>
    <row r="232" spans="1:10" s="5" customFormat="1">
      <c r="A232" s="41" t="s">
        <v>169</v>
      </c>
      <c r="B232" s="65" t="s">
        <v>180</v>
      </c>
      <c r="C232" s="42">
        <f>C233+C234</f>
        <v>12827.802489999998</v>
      </c>
      <c r="D232" s="42">
        <f>D233+D234</f>
        <v>14718.988939999999</v>
      </c>
      <c r="E232" s="44">
        <f t="shared" si="28"/>
        <v>1891.1864500000011</v>
      </c>
      <c r="F232" s="45">
        <f t="shared" si="21"/>
        <v>114.74287159842294</v>
      </c>
      <c r="G232" s="43">
        <f>G233+G234</f>
        <v>160</v>
      </c>
      <c r="H232" s="43">
        <f>H233+H234</f>
        <v>608.56600000000003</v>
      </c>
      <c r="I232" s="44">
        <f>SUM(H232-G232)</f>
        <v>448.56600000000003</v>
      </c>
      <c r="J232" s="45" t="s">
        <v>486</v>
      </c>
    </row>
    <row r="233" spans="1:10" s="5" customFormat="1" ht="37.5">
      <c r="A233" s="41" t="s">
        <v>170</v>
      </c>
      <c r="B233" s="65" t="s">
        <v>181</v>
      </c>
      <c r="C233" s="42">
        <v>9937.1947999999993</v>
      </c>
      <c r="D233" s="42">
        <v>11364.783369999999</v>
      </c>
      <c r="E233" s="44">
        <f t="shared" si="28"/>
        <v>1427.5885699999999</v>
      </c>
      <c r="F233" s="45">
        <f t="shared" si="21"/>
        <v>114.36611235597394</v>
      </c>
      <c r="G233" s="43">
        <v>160</v>
      </c>
      <c r="H233" s="59"/>
      <c r="I233" s="44"/>
      <c r="J233" s="45">
        <f t="shared" si="24"/>
        <v>0</v>
      </c>
    </row>
    <row r="234" spans="1:10" s="5" customFormat="1">
      <c r="A234" s="41" t="s">
        <v>171</v>
      </c>
      <c r="B234" s="65" t="s">
        <v>182</v>
      </c>
      <c r="C234" s="42">
        <v>2890.6076899999998</v>
      </c>
      <c r="D234" s="42">
        <v>3354.2055700000001</v>
      </c>
      <c r="E234" s="44">
        <f t="shared" si="28"/>
        <v>463.59788000000026</v>
      </c>
      <c r="F234" s="45">
        <f t="shared" si="21"/>
        <v>116.03807675471867</v>
      </c>
      <c r="G234" s="43"/>
      <c r="H234" s="59">
        <v>608.56600000000003</v>
      </c>
      <c r="I234" s="44">
        <f>SUM(H234-G234)</f>
        <v>608.56600000000003</v>
      </c>
      <c r="J234" s="45"/>
    </row>
    <row r="235" spans="1:10" s="39" customFormat="1">
      <c r="A235" s="187"/>
      <c r="B235" s="169"/>
      <c r="C235" s="67"/>
      <c r="D235" s="67"/>
      <c r="E235" s="70"/>
      <c r="F235" s="71"/>
      <c r="G235" s="72"/>
      <c r="H235" s="188"/>
      <c r="I235" s="70"/>
      <c r="J235" s="71"/>
    </row>
    <row r="236" spans="1:10" s="5" customFormat="1" ht="20.25">
      <c r="A236" s="53" t="s">
        <v>154</v>
      </c>
      <c r="B236" s="54" t="s">
        <v>20</v>
      </c>
      <c r="C236" s="55">
        <f>SUM(C237+C242+C243+C244+C246+C251)</f>
        <v>336807.82899999997</v>
      </c>
      <c r="D236" s="55">
        <f>SUM(D237+D242+D243+D244+D246+D251)</f>
        <v>310149.61066999997</v>
      </c>
      <c r="E236" s="58">
        <f>SUM(D236-C236)</f>
        <v>-26658.218330000003</v>
      </c>
      <c r="F236" s="45">
        <f>SUM(D236/C236*100)</f>
        <v>92.08503602509785</v>
      </c>
      <c r="G236" s="55">
        <f>SUM(G237+G242+G243+G244+G246+G251)+G245</f>
        <v>105536.72903999999</v>
      </c>
      <c r="H236" s="55">
        <f>SUM(H237+H242+H243+H244+H246+H251)+H245</f>
        <v>145040.94860999999</v>
      </c>
      <c r="I236" s="58">
        <f t="shared" si="29"/>
        <v>39504.219570000001</v>
      </c>
      <c r="J236" s="96">
        <f t="shared" si="24"/>
        <v>137.43172630926179</v>
      </c>
    </row>
    <row r="237" spans="1:10" s="5" customFormat="1">
      <c r="A237" s="87" t="s">
        <v>155</v>
      </c>
      <c r="B237" s="143" t="s">
        <v>281</v>
      </c>
      <c r="C237" s="44">
        <v>120951.4847</v>
      </c>
      <c r="D237" s="44">
        <v>77879.725300000006</v>
      </c>
      <c r="E237" s="44">
        <f>SUM(D237-C237)</f>
        <v>-43071.759399999995</v>
      </c>
      <c r="F237" s="45">
        <f t="shared" si="21"/>
        <v>64.38922638541203</v>
      </c>
      <c r="G237" s="44">
        <v>69274.68217</v>
      </c>
      <c r="H237" s="44">
        <v>88384.905310000002</v>
      </c>
      <c r="I237" s="44">
        <f>SUM(H237-G237)</f>
        <v>19110.223140000002</v>
      </c>
      <c r="J237" s="45">
        <f t="shared" si="24"/>
        <v>127.58615780163889</v>
      </c>
    </row>
    <row r="238" spans="1:10" s="5" customFormat="1">
      <c r="A238" s="87" t="s">
        <v>252</v>
      </c>
      <c r="B238" s="143" t="s">
        <v>282</v>
      </c>
      <c r="C238" s="46">
        <v>73460.05528</v>
      </c>
      <c r="D238" s="46">
        <v>59806.96168</v>
      </c>
      <c r="E238" s="44">
        <f>SUM(D238-C238)</f>
        <v>-13653.0936</v>
      </c>
      <c r="F238" s="45">
        <f t="shared" si="21"/>
        <v>81.414261739989257</v>
      </c>
      <c r="G238" s="43">
        <v>66861.787070000006</v>
      </c>
      <c r="H238" s="44">
        <v>87422.905899999998</v>
      </c>
      <c r="I238" s="44">
        <f t="shared" si="29"/>
        <v>20561.118829999992</v>
      </c>
      <c r="J238" s="45">
        <f t="shared" si="24"/>
        <v>130.75167405931555</v>
      </c>
    </row>
    <row r="239" spans="1:10" s="5" customFormat="1">
      <c r="A239" s="87" t="s">
        <v>406</v>
      </c>
      <c r="B239" s="179" t="s">
        <v>407</v>
      </c>
      <c r="C239" s="46">
        <v>35000</v>
      </c>
      <c r="D239" s="46"/>
      <c r="E239" s="44"/>
      <c r="F239" s="45"/>
      <c r="G239" s="43"/>
      <c r="H239" s="44"/>
      <c r="I239" s="44"/>
      <c r="J239" s="45"/>
    </row>
    <row r="240" spans="1:10" s="5" customFormat="1" ht="37.5">
      <c r="A240" s="87" t="s">
        <v>253</v>
      </c>
      <c r="B240" s="178" t="s">
        <v>188</v>
      </c>
      <c r="C240" s="46">
        <v>11624.315049999999</v>
      </c>
      <c r="D240" s="46">
        <v>16894.701219999999</v>
      </c>
      <c r="E240" s="44">
        <f>SUM(D240-C240)</f>
        <v>5270.3861699999998</v>
      </c>
      <c r="F240" s="45">
        <f t="shared" si="21"/>
        <v>145.33932663843277</v>
      </c>
      <c r="G240" s="43"/>
      <c r="H240" s="44"/>
      <c r="I240" s="44"/>
      <c r="J240" s="45"/>
    </row>
    <row r="241" spans="1:10" s="5" customFormat="1">
      <c r="A241" s="177">
        <v>6016</v>
      </c>
      <c r="B241" s="178" t="s">
        <v>186</v>
      </c>
      <c r="C241" s="42">
        <v>867.11437000000001</v>
      </c>
      <c r="D241" s="42">
        <v>1178.0624</v>
      </c>
      <c r="E241" s="44"/>
      <c r="F241" s="45"/>
      <c r="G241" s="43">
        <v>2412.8951000000002</v>
      </c>
      <c r="H241" s="43">
        <v>961.99941000000001</v>
      </c>
      <c r="I241" s="44">
        <f t="shared" ref="I241" si="30">SUM(H241-G241)</f>
        <v>-1450.8956900000003</v>
      </c>
      <c r="J241" s="45">
        <f t="shared" si="24"/>
        <v>39.869093770383962</v>
      </c>
    </row>
    <row r="242" spans="1:10" s="5" customFormat="1" ht="42" customHeight="1">
      <c r="A242" s="177">
        <v>6020</v>
      </c>
      <c r="B242" s="178" t="s">
        <v>283</v>
      </c>
      <c r="C242" s="42">
        <v>65312.785230000001</v>
      </c>
      <c r="D242" s="42">
        <v>79474.9951</v>
      </c>
      <c r="E242" s="44">
        <f>SUM(D242-C242)</f>
        <v>14162.209869999999</v>
      </c>
      <c r="F242" s="45">
        <f t="shared" si="21"/>
        <v>121.68367161211631</v>
      </c>
      <c r="G242" s="44">
        <v>5019.2401799999998</v>
      </c>
      <c r="H242" s="43">
        <v>709.91040999999996</v>
      </c>
      <c r="I242" s="44">
        <f>SUM(H242-G242)</f>
        <v>-4309.3297700000003</v>
      </c>
      <c r="J242" s="45">
        <f t="shared" si="24"/>
        <v>14.143782416086731</v>
      </c>
    </row>
    <row r="243" spans="1:10" s="5" customFormat="1" ht="24" customHeight="1">
      <c r="A243" s="177">
        <v>6030</v>
      </c>
      <c r="B243" s="88" t="s">
        <v>284</v>
      </c>
      <c r="C243" s="42">
        <v>148512.59134000001</v>
      </c>
      <c r="D243" s="42">
        <v>150655.39786999999</v>
      </c>
      <c r="E243" s="44">
        <f>SUM(D243-C243)</f>
        <v>2142.8065299999726</v>
      </c>
      <c r="F243" s="45">
        <f t="shared" si="21"/>
        <v>101.44284502119709</v>
      </c>
      <c r="G243" s="43">
        <v>9378.3628200000003</v>
      </c>
      <c r="H243" s="43">
        <v>35173.449379999998</v>
      </c>
      <c r="I243" s="44">
        <f>SUM(H243-G243)</f>
        <v>25795.086559999996</v>
      </c>
      <c r="J243" s="45" t="s">
        <v>486</v>
      </c>
    </row>
    <row r="244" spans="1:10" s="5" customFormat="1" ht="24" customHeight="1">
      <c r="A244" s="177">
        <v>6040</v>
      </c>
      <c r="B244" s="88" t="s">
        <v>187</v>
      </c>
      <c r="C244" s="42">
        <v>480</v>
      </c>
      <c r="D244" s="42">
        <v>750</v>
      </c>
      <c r="E244" s="44">
        <f>SUM(D244-C244)</f>
        <v>270</v>
      </c>
      <c r="F244" s="45" t="s">
        <v>494</v>
      </c>
      <c r="G244" s="43"/>
      <c r="H244" s="43"/>
      <c r="I244" s="44"/>
      <c r="J244" s="45"/>
    </row>
    <row r="245" spans="1:10" s="5" customFormat="1" ht="37.5">
      <c r="A245" s="177">
        <v>6072</v>
      </c>
      <c r="B245" s="50" t="s">
        <v>408</v>
      </c>
      <c r="C245" s="42"/>
      <c r="D245" s="42"/>
      <c r="E245" s="44"/>
      <c r="F245" s="45"/>
      <c r="G245" s="43">
        <v>3064.085</v>
      </c>
      <c r="H245" s="43"/>
      <c r="I245" s="44"/>
      <c r="J245" s="45"/>
    </row>
    <row r="246" spans="1:10" s="5" customFormat="1">
      <c r="A246" s="177">
        <v>6080</v>
      </c>
      <c r="B246" s="178" t="s">
        <v>287</v>
      </c>
      <c r="C246" s="42">
        <v>1126.3969999999999</v>
      </c>
      <c r="D246" s="42">
        <v>1200</v>
      </c>
      <c r="E246" s="44">
        <f>SUM(D246-C246)</f>
        <v>73.603000000000065</v>
      </c>
      <c r="F246" s="45">
        <f t="shared" si="21"/>
        <v>106.53437464765976</v>
      </c>
      <c r="G246" s="42">
        <v>14550.863869999999</v>
      </c>
      <c r="H246" s="42">
        <v>15684.992</v>
      </c>
      <c r="I246" s="44">
        <f>SUM(H246-G246)</f>
        <v>1134.128130000001</v>
      </c>
      <c r="J246" s="45">
        <f t="shared" ref="J246:J250" si="31">SUM(H246/G246*100)</f>
        <v>107.79423228842289</v>
      </c>
    </row>
    <row r="247" spans="1:10" s="5" customFormat="1">
      <c r="A247" s="177">
        <v>6082</v>
      </c>
      <c r="B247" s="178" t="s">
        <v>401</v>
      </c>
      <c r="C247" s="42"/>
      <c r="D247" s="42"/>
      <c r="E247" s="44"/>
      <c r="F247" s="45"/>
      <c r="G247" s="194">
        <v>1608</v>
      </c>
      <c r="H247" s="194">
        <v>2011.414</v>
      </c>
      <c r="I247" s="44">
        <f t="shared" ref="I247:I250" si="32">SUM(H247-G247)</f>
        <v>403.41399999999999</v>
      </c>
      <c r="J247" s="45">
        <f t="shared" si="31"/>
        <v>125.08793532338309</v>
      </c>
    </row>
    <row r="248" spans="1:10" s="5" customFormat="1" ht="55.7" customHeight="1">
      <c r="A248" s="177">
        <v>6083</v>
      </c>
      <c r="B248" s="178" t="s">
        <v>402</v>
      </c>
      <c r="C248" s="42"/>
      <c r="D248" s="42"/>
      <c r="E248" s="44"/>
      <c r="F248" s="45"/>
      <c r="G248" s="194">
        <v>8961.5138700000007</v>
      </c>
      <c r="H248" s="194">
        <v>13270.8</v>
      </c>
      <c r="I248" s="44">
        <f t="shared" si="32"/>
        <v>4309.2861299999986</v>
      </c>
      <c r="J248" s="45">
        <f t="shared" si="31"/>
        <v>148.08658662490021</v>
      </c>
    </row>
    <row r="249" spans="1:10" s="5" customFormat="1" ht="42" customHeight="1">
      <c r="A249" s="177">
        <v>6084</v>
      </c>
      <c r="B249" s="178" t="s">
        <v>285</v>
      </c>
      <c r="C249" s="42">
        <v>1126.3969999999999</v>
      </c>
      <c r="D249" s="42">
        <v>1200</v>
      </c>
      <c r="E249" s="44">
        <f>SUM(D249-C249)</f>
        <v>73.603000000000065</v>
      </c>
      <c r="F249" s="45">
        <f t="shared" ref="F249:F304" si="33">SUM(D249/C249*100)</f>
        <v>106.53437464765976</v>
      </c>
      <c r="G249" s="43"/>
      <c r="H249" s="43"/>
      <c r="I249" s="44"/>
      <c r="J249" s="45"/>
    </row>
    <row r="250" spans="1:10" s="5" customFormat="1">
      <c r="A250" s="177">
        <v>6086</v>
      </c>
      <c r="B250" s="178" t="s">
        <v>403</v>
      </c>
      <c r="C250" s="42"/>
      <c r="D250" s="42"/>
      <c r="E250" s="44"/>
      <c r="F250" s="45"/>
      <c r="G250" s="43">
        <v>3981.35</v>
      </c>
      <c r="H250" s="43">
        <v>402.77800000000002</v>
      </c>
      <c r="I250" s="44">
        <f t="shared" si="32"/>
        <v>-3578.5720000000001</v>
      </c>
      <c r="J250" s="45">
        <f t="shared" si="31"/>
        <v>10.116618734851244</v>
      </c>
    </row>
    <row r="251" spans="1:10" s="5" customFormat="1">
      <c r="A251" s="177">
        <v>6090</v>
      </c>
      <c r="B251" s="178" t="s">
        <v>286</v>
      </c>
      <c r="C251" s="42">
        <v>424.57073000000003</v>
      </c>
      <c r="D251" s="42">
        <v>189.4924</v>
      </c>
      <c r="E251" s="44">
        <f>SUM(D251-C251)</f>
        <v>-235.07833000000002</v>
      </c>
      <c r="F251" s="45">
        <f t="shared" si="33"/>
        <v>44.631527001402098</v>
      </c>
      <c r="G251" s="43">
        <v>4249.4949999999999</v>
      </c>
      <c r="H251" s="43">
        <v>5087.6915099999997</v>
      </c>
      <c r="I251" s="44">
        <f>SUM(H251-G251)</f>
        <v>838.19650999999976</v>
      </c>
      <c r="J251" s="45">
        <f t="shared" ref="J251:J304" si="34">SUM(H251/G251*100)</f>
        <v>119.72461457184913</v>
      </c>
    </row>
    <row r="252" spans="1:10" s="5" customFormat="1" ht="20.25">
      <c r="A252" s="190" t="s">
        <v>87</v>
      </c>
      <c r="B252" s="113" t="s">
        <v>289</v>
      </c>
      <c r="C252" s="135">
        <f>SUM(C253:C253)</f>
        <v>1495.3810000000001</v>
      </c>
      <c r="D252" s="135">
        <f>SUM(D253:D253)</f>
        <v>1158.7809</v>
      </c>
      <c r="E252" s="58">
        <f>SUM(D252-C252)</f>
        <v>-336.60010000000011</v>
      </c>
      <c r="F252" s="96">
        <f t="shared" si="33"/>
        <v>77.490679632815969</v>
      </c>
      <c r="G252" s="136"/>
      <c r="H252" s="136"/>
      <c r="I252" s="58"/>
      <c r="J252" s="96"/>
    </row>
    <row r="253" spans="1:10" s="5" customFormat="1">
      <c r="A253" s="49" t="s">
        <v>288</v>
      </c>
      <c r="B253" s="50" t="s">
        <v>290</v>
      </c>
      <c r="C253" s="150">
        <v>1495.3810000000001</v>
      </c>
      <c r="D253" s="150">
        <v>1158.7809</v>
      </c>
      <c r="E253" s="44">
        <f>SUM(D253-C253)</f>
        <v>-336.60010000000011</v>
      </c>
      <c r="F253" s="45">
        <f t="shared" si="33"/>
        <v>77.490679632815969</v>
      </c>
      <c r="G253" s="43"/>
      <c r="H253" s="43"/>
      <c r="I253" s="44"/>
      <c r="J253" s="45"/>
    </row>
    <row r="254" spans="1:10" s="5" customFormat="1" ht="25.5" customHeight="1">
      <c r="A254" s="196" t="s">
        <v>183</v>
      </c>
      <c r="B254" s="113" t="s">
        <v>291</v>
      </c>
      <c r="C254" s="191">
        <f t="shared" ref="C254:E254" si="35">SUM(C255+C256+C262+C266)+C265+C264</f>
        <v>279.6429</v>
      </c>
      <c r="D254" s="191">
        <f t="shared" si="35"/>
        <v>199.084</v>
      </c>
      <c r="E254" s="191">
        <f t="shared" si="35"/>
        <v>-80.558899999999994</v>
      </c>
      <c r="F254" s="96">
        <f t="shared" si="33"/>
        <v>71.192224082928618</v>
      </c>
      <c r="G254" s="191">
        <f>SUM(G255+G256+G262+G266)+G265+G264</f>
        <v>193117.94448999997</v>
      </c>
      <c r="H254" s="191">
        <f>SUM(H255+H256+H262+H266+H265+H264+H263)</f>
        <v>307196.01259</v>
      </c>
      <c r="I254" s="56">
        <f t="shared" ref="I254" si="36">SUM(H254-G254)</f>
        <v>114078.06810000003</v>
      </c>
      <c r="J254" s="206" t="s">
        <v>494</v>
      </c>
    </row>
    <row r="255" spans="1:10" s="5" customFormat="1" ht="21" customHeight="1">
      <c r="A255" s="179">
        <v>7310</v>
      </c>
      <c r="B255" s="179" t="s">
        <v>292</v>
      </c>
      <c r="C255" s="46"/>
      <c r="D255" s="42"/>
      <c r="E255" s="44"/>
      <c r="F255" s="45"/>
      <c r="G255" s="44">
        <v>12955.37</v>
      </c>
      <c r="H255" s="43">
        <v>126295.382</v>
      </c>
      <c r="I255" s="44">
        <f t="shared" ref="I255" si="37">SUM(H255-G255)</f>
        <v>113340.012</v>
      </c>
      <c r="J255" s="45" t="s">
        <v>495</v>
      </c>
    </row>
    <row r="256" spans="1:10" s="5" customFormat="1" ht="21" customHeight="1">
      <c r="A256" s="179">
        <v>7320</v>
      </c>
      <c r="B256" s="143" t="s">
        <v>297</v>
      </c>
      <c r="C256" s="44"/>
      <c r="D256" s="44"/>
      <c r="E256" s="44"/>
      <c r="F256" s="45"/>
      <c r="G256" s="189">
        <f>G257+G258+G259+G260+G261</f>
        <v>132681.372</v>
      </c>
      <c r="H256" s="189">
        <f>H257+H258+H259+H260+H261</f>
        <v>100679.25900000001</v>
      </c>
      <c r="I256" s="44">
        <f t="shared" ref="I256:I261" si="38">SUM(H256-G256)</f>
        <v>-32002.112999999998</v>
      </c>
      <c r="J256" s="45">
        <f t="shared" si="34"/>
        <v>75.880477781010597</v>
      </c>
    </row>
    <row r="257" spans="1:10" s="5" customFormat="1" ht="21" customHeight="1">
      <c r="A257" s="179">
        <v>7321</v>
      </c>
      <c r="B257" s="179" t="s">
        <v>293</v>
      </c>
      <c r="C257" s="180"/>
      <c r="D257" s="181"/>
      <c r="E257" s="182"/>
      <c r="F257" s="183"/>
      <c r="G257" s="43">
        <v>59043.654999999999</v>
      </c>
      <c r="H257" s="43">
        <v>79669.717000000004</v>
      </c>
      <c r="I257" s="44">
        <f t="shared" si="38"/>
        <v>20626.062000000005</v>
      </c>
      <c r="J257" s="45">
        <f t="shared" si="34"/>
        <v>134.93357923048634</v>
      </c>
    </row>
    <row r="258" spans="1:10" s="5" customFormat="1" ht="21" customHeight="1">
      <c r="A258" s="179">
        <v>7322</v>
      </c>
      <c r="B258" s="65" t="s">
        <v>294</v>
      </c>
      <c r="C258" s="180"/>
      <c r="D258" s="181"/>
      <c r="E258" s="182"/>
      <c r="F258" s="183"/>
      <c r="G258" s="43">
        <v>22474.654999999999</v>
      </c>
      <c r="H258" s="43">
        <v>8085.5069999999996</v>
      </c>
      <c r="I258" s="44">
        <f t="shared" si="38"/>
        <v>-14389.147999999999</v>
      </c>
      <c r="J258" s="45">
        <f t="shared" si="34"/>
        <v>35.976111757889051</v>
      </c>
    </row>
    <row r="259" spans="1:10" s="5" customFormat="1" ht="21" customHeight="1">
      <c r="A259" s="179">
        <v>7323</v>
      </c>
      <c r="B259" s="65" t="s">
        <v>395</v>
      </c>
      <c r="C259" s="180"/>
      <c r="D259" s="181"/>
      <c r="E259" s="182"/>
      <c r="F259" s="183"/>
      <c r="G259" s="43">
        <v>657.50199999999995</v>
      </c>
      <c r="H259" s="43">
        <v>412.21199999999999</v>
      </c>
      <c r="I259" s="44">
        <f t="shared" si="38"/>
        <v>-245.28999999999996</v>
      </c>
      <c r="J259" s="45">
        <f t="shared" si="34"/>
        <v>62.693649601065857</v>
      </c>
    </row>
    <row r="260" spans="1:10" s="5" customFormat="1" ht="21" customHeight="1">
      <c r="A260" s="179">
        <v>7324</v>
      </c>
      <c r="B260" s="65" t="s">
        <v>295</v>
      </c>
      <c r="C260" s="180"/>
      <c r="D260" s="181"/>
      <c r="E260" s="182"/>
      <c r="F260" s="183"/>
      <c r="G260" s="43">
        <v>26259.006000000001</v>
      </c>
      <c r="H260" s="43">
        <v>1844.85</v>
      </c>
      <c r="I260" s="44">
        <f t="shared" si="38"/>
        <v>-24414.156000000003</v>
      </c>
      <c r="J260" s="45">
        <f t="shared" si="34"/>
        <v>7.0255896205667492</v>
      </c>
    </row>
    <row r="261" spans="1:10" s="5" customFormat="1" ht="21" customHeight="1">
      <c r="A261" s="179">
        <v>7325</v>
      </c>
      <c r="B261" s="65" t="s">
        <v>296</v>
      </c>
      <c r="C261" s="180"/>
      <c r="D261" s="181"/>
      <c r="E261" s="182"/>
      <c r="F261" s="183"/>
      <c r="G261" s="43">
        <v>24246.554</v>
      </c>
      <c r="H261" s="43">
        <v>10666.973</v>
      </c>
      <c r="I261" s="44">
        <f t="shared" si="38"/>
        <v>-13579.581</v>
      </c>
      <c r="J261" s="45">
        <f t="shared" si="34"/>
        <v>43.993769176436373</v>
      </c>
    </row>
    <row r="262" spans="1:10" s="5" customFormat="1" ht="21" customHeight="1">
      <c r="A262" s="179">
        <v>7330</v>
      </c>
      <c r="B262" s="65" t="s">
        <v>488</v>
      </c>
      <c r="C262" s="46"/>
      <c r="D262" s="42"/>
      <c r="E262" s="44"/>
      <c r="F262" s="45"/>
      <c r="G262" s="43">
        <v>19495.414000000001</v>
      </c>
      <c r="H262" s="43">
        <v>2372.59</v>
      </c>
      <c r="I262" s="44">
        <f t="shared" ref="I262:I263" si="39">SUM(H262-G262)</f>
        <v>-17122.824000000001</v>
      </c>
      <c r="J262" s="45">
        <f t="shared" si="34"/>
        <v>12.16999033721469</v>
      </c>
    </row>
    <row r="263" spans="1:10" s="5" customFormat="1" ht="21" customHeight="1">
      <c r="A263" s="179">
        <v>7340</v>
      </c>
      <c r="B263" s="65" t="s">
        <v>489</v>
      </c>
      <c r="C263" s="46"/>
      <c r="D263" s="42"/>
      <c r="E263" s="44"/>
      <c r="F263" s="45"/>
      <c r="G263" s="43">
        <v>0</v>
      </c>
      <c r="H263" s="43">
        <v>87.447999999999993</v>
      </c>
      <c r="I263" s="44">
        <f t="shared" si="39"/>
        <v>87.447999999999993</v>
      </c>
      <c r="J263" s="45"/>
    </row>
    <row r="264" spans="1:10" s="5" customFormat="1" ht="21" customHeight="1">
      <c r="A264" s="49" t="s">
        <v>298</v>
      </c>
      <c r="B264" s="51" t="s">
        <v>299</v>
      </c>
      <c r="C264" s="46"/>
      <c r="D264" s="42"/>
      <c r="E264" s="44"/>
      <c r="F264" s="45"/>
      <c r="G264" s="59">
        <v>1545.865</v>
      </c>
      <c r="H264" s="43">
        <v>1569.135</v>
      </c>
      <c r="I264" s="44">
        <f t="shared" ref="I264" si="40">SUM(H264-G264)</f>
        <v>23.269999999999982</v>
      </c>
      <c r="J264" s="45">
        <f t="shared" si="34"/>
        <v>101.50530609076472</v>
      </c>
    </row>
    <row r="265" spans="1:10" s="5" customFormat="1" ht="42" customHeight="1">
      <c r="A265" s="49" t="s">
        <v>405</v>
      </c>
      <c r="B265" s="51" t="s">
        <v>404</v>
      </c>
      <c r="C265" s="46"/>
      <c r="D265" s="195"/>
      <c r="E265" s="44"/>
      <c r="F265" s="45"/>
      <c r="G265" s="59">
        <v>19124.278490000001</v>
      </c>
      <c r="H265" s="43">
        <v>75102.558590000001</v>
      </c>
      <c r="I265" s="44">
        <f t="shared" ref="I265:I266" si="41">SUM(H265-G265)</f>
        <v>55978.280100000004</v>
      </c>
      <c r="J265" s="45" t="s">
        <v>496</v>
      </c>
    </row>
    <row r="266" spans="1:10" s="5" customFormat="1" ht="18" customHeight="1">
      <c r="A266" s="49" t="s">
        <v>311</v>
      </c>
      <c r="B266" s="51" t="s">
        <v>312</v>
      </c>
      <c r="C266" s="48">
        <v>279.6429</v>
      </c>
      <c r="D266" s="48">
        <v>199.084</v>
      </c>
      <c r="E266" s="44">
        <f t="shared" ref="E266:E271" si="42">SUM(D266-C266)</f>
        <v>-80.558899999999994</v>
      </c>
      <c r="F266" s="45">
        <f t="shared" si="33"/>
        <v>71.192224082928618</v>
      </c>
      <c r="G266" s="43">
        <v>7315.6450000000004</v>
      </c>
      <c r="H266" s="43">
        <v>1089.6400000000001</v>
      </c>
      <c r="I266" s="44">
        <f t="shared" si="41"/>
        <v>-6226.0050000000001</v>
      </c>
      <c r="J266" s="45">
        <f t="shared" si="34"/>
        <v>14.894653854854903</v>
      </c>
    </row>
    <row r="267" spans="1:10" s="5" customFormat="1" ht="20.25">
      <c r="A267" s="170" t="s">
        <v>190</v>
      </c>
      <c r="B267" s="171" t="s">
        <v>300</v>
      </c>
      <c r="C267" s="161">
        <f>SUM(C268+C270)</f>
        <v>55863.222000000002</v>
      </c>
      <c r="D267" s="161">
        <f>SUM(D268+D270)</f>
        <v>62726.635999999999</v>
      </c>
      <c r="E267" s="163">
        <f t="shared" si="42"/>
        <v>6863.413999999997</v>
      </c>
      <c r="F267" s="164">
        <f t="shared" si="33"/>
        <v>112.28610480075783</v>
      </c>
      <c r="G267" s="161">
        <f>SUM(G268+G270)</f>
        <v>44004.45</v>
      </c>
      <c r="H267" s="161">
        <f>SUM(H268+H270)</f>
        <v>36350.316999999995</v>
      </c>
      <c r="I267" s="163">
        <f t="shared" ref="I267" si="43">SUM(H267-G267)</f>
        <v>-7654.1330000000016</v>
      </c>
      <c r="J267" s="164">
        <f t="shared" si="34"/>
        <v>82.606002347489849</v>
      </c>
    </row>
    <row r="268" spans="1:10" s="5" customFormat="1">
      <c r="A268" s="172">
        <v>7420</v>
      </c>
      <c r="B268" s="169" t="s">
        <v>304</v>
      </c>
      <c r="C268" s="159">
        <v>10000</v>
      </c>
      <c r="D268" s="159">
        <v>22900</v>
      </c>
      <c r="E268" s="70">
        <f t="shared" si="42"/>
        <v>12900</v>
      </c>
      <c r="F268" s="71" t="s">
        <v>505</v>
      </c>
      <c r="G268" s="159"/>
      <c r="H268" s="159"/>
      <c r="I268" s="70"/>
      <c r="J268" s="71"/>
    </row>
    <row r="269" spans="1:10" s="5" customFormat="1">
      <c r="A269" s="173" t="s">
        <v>303</v>
      </c>
      <c r="B269" s="169" t="s">
        <v>189</v>
      </c>
      <c r="C269" s="159">
        <v>10000</v>
      </c>
      <c r="D269" s="159">
        <v>22900</v>
      </c>
      <c r="E269" s="70">
        <f t="shared" si="42"/>
        <v>12900</v>
      </c>
      <c r="F269" s="71" t="s">
        <v>505</v>
      </c>
      <c r="G269" s="162"/>
      <c r="H269" s="162"/>
      <c r="I269" s="162"/>
      <c r="J269" s="71"/>
    </row>
    <row r="270" spans="1:10" s="5" customFormat="1">
      <c r="A270" s="174">
        <v>7460</v>
      </c>
      <c r="B270" s="169" t="s">
        <v>301</v>
      </c>
      <c r="C270" s="160">
        <f>SUM(C271)</f>
        <v>45863.222000000002</v>
      </c>
      <c r="D270" s="160">
        <v>39826.635999999999</v>
      </c>
      <c r="E270" s="70">
        <f t="shared" si="42"/>
        <v>-6036.586000000003</v>
      </c>
      <c r="F270" s="71">
        <f t="shared" si="33"/>
        <v>86.837850162380647</v>
      </c>
      <c r="G270" s="160">
        <f>SUM(G271)</f>
        <v>44004.45</v>
      </c>
      <c r="H270" s="160">
        <f>SUM(H271:H272)</f>
        <v>36350.316999999995</v>
      </c>
      <c r="I270" s="70">
        <f t="shared" ref="I270:I271" si="44">SUM(H270-G270)</f>
        <v>-7654.1330000000016</v>
      </c>
      <c r="J270" s="71">
        <f t="shared" si="34"/>
        <v>82.606002347489849</v>
      </c>
    </row>
    <row r="271" spans="1:10" s="5" customFormat="1" ht="37.5">
      <c r="A271" s="174">
        <v>7461</v>
      </c>
      <c r="B271" s="169" t="s">
        <v>302</v>
      </c>
      <c r="C271" s="159">
        <v>45863.222000000002</v>
      </c>
      <c r="D271" s="67">
        <v>39826.635999999999</v>
      </c>
      <c r="E271" s="70">
        <f t="shared" si="42"/>
        <v>-6036.586000000003</v>
      </c>
      <c r="F271" s="71">
        <f t="shared" si="33"/>
        <v>86.837850162380647</v>
      </c>
      <c r="G271" s="72">
        <v>44004.45</v>
      </c>
      <c r="H271" s="72">
        <v>35953.527999999998</v>
      </c>
      <c r="I271" s="70">
        <f t="shared" si="44"/>
        <v>-8050.9219999999987</v>
      </c>
      <c r="J271" s="71">
        <f t="shared" si="34"/>
        <v>81.704300360531718</v>
      </c>
    </row>
    <row r="272" spans="1:10" s="26" customFormat="1" ht="37.5">
      <c r="A272" s="203" t="s">
        <v>492</v>
      </c>
      <c r="B272" s="205" t="s">
        <v>493</v>
      </c>
      <c r="C272" s="175"/>
      <c r="D272" s="175"/>
      <c r="E272" s="163"/>
      <c r="F272" s="164"/>
      <c r="G272" s="176"/>
      <c r="H272" s="204">
        <v>396.78899999999999</v>
      </c>
      <c r="I272" s="70">
        <f t="shared" ref="I272" si="45">SUM(H272-G272)</f>
        <v>396.78899999999999</v>
      </c>
      <c r="J272" s="71"/>
    </row>
    <row r="273" spans="1:10" ht="20.25">
      <c r="A273" s="166" t="s">
        <v>215</v>
      </c>
      <c r="B273" s="167" t="s">
        <v>305</v>
      </c>
      <c r="C273" s="157">
        <f>C274+C275+C276+C277+C278+C279</f>
        <v>19547.13</v>
      </c>
      <c r="D273" s="157">
        <f>SUM(D274:D279)</f>
        <v>34913.562999999995</v>
      </c>
      <c r="E273" s="163">
        <f>SUM(D273-C273)</f>
        <v>15366.432999999994</v>
      </c>
      <c r="F273" s="164" t="s">
        <v>477</v>
      </c>
      <c r="G273" s="157">
        <f>SUM(G274:G279)</f>
        <v>98817.784000000014</v>
      </c>
      <c r="H273" s="157">
        <f>SUM(H274:H279)</f>
        <v>184479.658</v>
      </c>
      <c r="I273" s="163">
        <f t="shared" ref="I273" si="46">SUM(H273-G273)</f>
        <v>85661.873999999982</v>
      </c>
      <c r="J273" s="164" t="s">
        <v>498</v>
      </c>
    </row>
    <row r="274" spans="1:10" s="26" customFormat="1">
      <c r="A274" s="168" t="s">
        <v>396</v>
      </c>
      <c r="B274" s="76" t="s">
        <v>198</v>
      </c>
      <c r="C274" s="67">
        <v>145.97999999999999</v>
      </c>
      <c r="D274" s="67">
        <v>182.499</v>
      </c>
      <c r="E274" s="70"/>
      <c r="F274" s="71">
        <f t="shared" si="33"/>
        <v>125.0164406083025</v>
      </c>
      <c r="G274" s="165"/>
      <c r="H274" s="72"/>
      <c r="I274" s="70"/>
      <c r="J274" s="71"/>
    </row>
    <row r="275" spans="1:10" s="26" customFormat="1">
      <c r="A275" s="168" t="s">
        <v>306</v>
      </c>
      <c r="B275" s="76" t="s">
        <v>196</v>
      </c>
      <c r="C275" s="67">
        <v>10653.857</v>
      </c>
      <c r="D275" s="67">
        <v>15569.699000000001</v>
      </c>
      <c r="E275" s="70">
        <f>SUM(D275-C275)</f>
        <v>4915.8420000000006</v>
      </c>
      <c r="F275" s="71">
        <f t="shared" si="33"/>
        <v>146.14143028200962</v>
      </c>
      <c r="G275" s="72">
        <v>28740.839</v>
      </c>
      <c r="H275" s="72">
        <v>44322.366999999998</v>
      </c>
      <c r="I275" s="70">
        <f t="shared" ref="I275" si="47">SUM(H275-G275)</f>
        <v>15581.527999999998</v>
      </c>
      <c r="J275" s="71" t="s">
        <v>507</v>
      </c>
    </row>
    <row r="276" spans="1:10" s="26" customFormat="1">
      <c r="A276" s="168" t="s">
        <v>409</v>
      </c>
      <c r="B276" s="76" t="s">
        <v>410</v>
      </c>
      <c r="C276" s="158">
        <v>0</v>
      </c>
      <c r="D276" s="158"/>
      <c r="E276" s="70"/>
      <c r="F276" s="71"/>
      <c r="G276" s="72">
        <v>7.0679999999999996</v>
      </c>
      <c r="H276" s="72">
        <v>0</v>
      </c>
      <c r="I276" s="70"/>
      <c r="J276" s="71"/>
    </row>
    <row r="277" spans="1:10" s="26" customFormat="1">
      <c r="A277" s="73" t="s">
        <v>307</v>
      </c>
      <c r="B277" s="76" t="s">
        <v>191</v>
      </c>
      <c r="C277" s="67">
        <v>0</v>
      </c>
      <c r="D277" s="67"/>
      <c r="E277" s="70"/>
      <c r="F277" s="71"/>
      <c r="G277" s="72">
        <v>69869.94</v>
      </c>
      <c r="H277" s="72">
        <v>135756.79699999999</v>
      </c>
      <c r="I277" s="70">
        <f t="shared" ref="I277" si="48">SUM(H277-G277)</f>
        <v>65886.856999999989</v>
      </c>
      <c r="J277" s="71" t="s">
        <v>498</v>
      </c>
    </row>
    <row r="278" spans="1:10" s="26" customFormat="1">
      <c r="A278" s="73" t="s">
        <v>356</v>
      </c>
      <c r="B278" s="76" t="s">
        <v>390</v>
      </c>
      <c r="C278" s="72">
        <v>318.995</v>
      </c>
      <c r="D278" s="158">
        <v>316.06700000000001</v>
      </c>
      <c r="E278" s="70">
        <f>SUM(D278-C278)</f>
        <v>-2.9279999999999973</v>
      </c>
      <c r="F278" s="71">
        <f t="shared" si="33"/>
        <v>99.082117274565434</v>
      </c>
      <c r="G278" s="72">
        <v>0</v>
      </c>
      <c r="H278" s="72"/>
      <c r="I278" s="70"/>
      <c r="J278" s="71"/>
    </row>
    <row r="279" spans="1:10" s="26" customFormat="1">
      <c r="A279" s="73" t="s">
        <v>309</v>
      </c>
      <c r="B279" s="69" t="s">
        <v>308</v>
      </c>
      <c r="C279" s="67">
        <v>8428.2980000000007</v>
      </c>
      <c r="D279" s="67">
        <f>D280</f>
        <v>18845.297999999999</v>
      </c>
      <c r="E279" s="70">
        <f>SUM(D279-C279)</f>
        <v>10416.999999999998</v>
      </c>
      <c r="F279" s="71" t="s">
        <v>497</v>
      </c>
      <c r="G279" s="67">
        <v>199.93700000000001</v>
      </c>
      <c r="H279" s="67">
        <f>3000+H280</f>
        <v>4400.4939999999997</v>
      </c>
      <c r="I279" s="70">
        <f t="shared" ref="I279" si="49">SUM(H279-G279)</f>
        <v>4200.5569999999998</v>
      </c>
      <c r="J279" s="71" t="s">
        <v>499</v>
      </c>
    </row>
    <row r="280" spans="1:10" s="26" customFormat="1">
      <c r="A280" s="73" t="s">
        <v>310</v>
      </c>
      <c r="B280" s="169" t="s">
        <v>197</v>
      </c>
      <c r="C280" s="67">
        <v>8428.2980000000007</v>
      </c>
      <c r="D280" s="67">
        <v>18845.297999999999</v>
      </c>
      <c r="E280" s="70">
        <f>SUM(D280-C280)</f>
        <v>10416.999999999998</v>
      </c>
      <c r="F280" s="71" t="s">
        <v>471</v>
      </c>
      <c r="G280" s="72">
        <v>199.93700000000001</v>
      </c>
      <c r="H280" s="67">
        <v>1400.4939999999999</v>
      </c>
      <c r="I280" s="70">
        <f t="shared" ref="I280" si="50">SUM(H280-G280)</f>
        <v>1200.5569999999998</v>
      </c>
      <c r="J280" s="71" t="s">
        <v>500</v>
      </c>
    </row>
    <row r="281" spans="1:10">
      <c r="A281" s="73"/>
      <c r="B281" s="169"/>
      <c r="C281" s="158"/>
      <c r="D281" s="158"/>
      <c r="E281" s="70"/>
      <c r="F281" s="71"/>
      <c r="G281" s="72"/>
      <c r="H281" s="72"/>
      <c r="I281" s="70"/>
      <c r="J281" s="71"/>
    </row>
    <row r="282" spans="1:10" s="5" customFormat="1" ht="20.25">
      <c r="A282" s="95" t="s">
        <v>184</v>
      </c>
      <c r="B282" s="193" t="s">
        <v>329</v>
      </c>
      <c r="C282" s="135">
        <f>SUM(C283)+C286</f>
        <v>12442.527999999998</v>
      </c>
      <c r="D282" s="135">
        <f>SUM(D283)+D286</f>
        <v>13134.436000000002</v>
      </c>
      <c r="E282" s="56">
        <f t="shared" ref="E282:E288" si="51">SUM(D282-C282)</f>
        <v>691.90800000000309</v>
      </c>
      <c r="F282" s="57">
        <f t="shared" si="33"/>
        <v>105.56083136803069</v>
      </c>
      <c r="G282" s="135">
        <f>SUM(G283)+G286+G290</f>
        <v>14099.254219999999</v>
      </c>
      <c r="H282" s="135">
        <f>SUM(H283)+H286+H290</f>
        <v>4583.7637299999997</v>
      </c>
      <c r="I282" s="56">
        <f t="shared" ref="I282:I285" si="52">SUM(H282-G282)</f>
        <v>-9515.4904900000001</v>
      </c>
      <c r="J282" s="57">
        <f t="shared" si="34"/>
        <v>32.510682185571653</v>
      </c>
    </row>
    <row r="283" spans="1:10" s="5" customFormat="1" ht="39" customHeight="1">
      <c r="A283" s="192" t="s">
        <v>313</v>
      </c>
      <c r="B283" s="142" t="s">
        <v>314</v>
      </c>
      <c r="C283" s="148">
        <f>SUM(C284:C285)</f>
        <v>9941.1269999999986</v>
      </c>
      <c r="D283" s="148">
        <f>SUM(D284:D285)</f>
        <v>10348.887000000001</v>
      </c>
      <c r="E283" s="56">
        <f t="shared" si="51"/>
        <v>407.76000000000204</v>
      </c>
      <c r="F283" s="57">
        <f t="shared" si="33"/>
        <v>104.10174822230923</v>
      </c>
      <c r="G283" s="148">
        <f>SUM(G284:G285)</f>
        <v>11566.987999999999</v>
      </c>
      <c r="H283" s="148">
        <f>SUM(H284:H285)</f>
        <v>33</v>
      </c>
      <c r="I283" s="56">
        <f t="shared" si="52"/>
        <v>-11533.987999999999</v>
      </c>
      <c r="J283" s="57">
        <f t="shared" si="34"/>
        <v>0.28529466789452884</v>
      </c>
    </row>
    <row r="284" spans="1:10" s="5" customFormat="1">
      <c r="A284" s="49" t="s">
        <v>315</v>
      </c>
      <c r="B284" s="65" t="s">
        <v>316</v>
      </c>
      <c r="C284" s="46">
        <v>9937.2649999999994</v>
      </c>
      <c r="D284" s="42">
        <v>10330.887000000001</v>
      </c>
      <c r="E284" s="44">
        <f t="shared" si="51"/>
        <v>393.62200000000121</v>
      </c>
      <c r="F284" s="45">
        <f t="shared" si="33"/>
        <v>103.96106977120969</v>
      </c>
      <c r="G284" s="46">
        <v>11148.987999999999</v>
      </c>
      <c r="H284" s="43">
        <v>33</v>
      </c>
      <c r="I284" s="44">
        <f t="shared" si="52"/>
        <v>-11115.987999999999</v>
      </c>
      <c r="J284" s="45">
        <f t="shared" si="34"/>
        <v>0.2959909903930294</v>
      </c>
    </row>
    <row r="285" spans="1:10" s="5" customFormat="1">
      <c r="A285" s="49" t="s">
        <v>185</v>
      </c>
      <c r="B285" s="65" t="s">
        <v>317</v>
      </c>
      <c r="C285" s="46">
        <v>3.8620000000000001</v>
      </c>
      <c r="D285" s="42">
        <v>18</v>
      </c>
      <c r="E285" s="44">
        <f t="shared" si="51"/>
        <v>14.138</v>
      </c>
      <c r="F285" s="45" t="s">
        <v>501</v>
      </c>
      <c r="G285" s="43">
        <v>418</v>
      </c>
      <c r="H285" s="43">
        <v>0</v>
      </c>
      <c r="I285" s="44">
        <f t="shared" si="52"/>
        <v>-418</v>
      </c>
      <c r="J285" s="45">
        <f t="shared" si="34"/>
        <v>0</v>
      </c>
    </row>
    <row r="286" spans="1:10" s="5" customFormat="1">
      <c r="A286" s="145" t="s">
        <v>323</v>
      </c>
      <c r="B286" s="146" t="s">
        <v>330</v>
      </c>
      <c r="C286" s="147">
        <f>SUM(C287:C288)</f>
        <v>2501.4009999999998</v>
      </c>
      <c r="D286" s="148">
        <f>SUM(D287:D288)</f>
        <v>2785.549</v>
      </c>
      <c r="E286" s="56">
        <f t="shared" si="51"/>
        <v>284.14800000000014</v>
      </c>
      <c r="F286" s="57">
        <f t="shared" si="33"/>
        <v>111.35955410587908</v>
      </c>
      <c r="G286" s="148">
        <v>0</v>
      </c>
      <c r="H286" s="148"/>
      <c r="I286" s="56"/>
      <c r="J286" s="57"/>
    </row>
    <row r="287" spans="1:10" s="5" customFormat="1">
      <c r="A287" s="49" t="s">
        <v>324</v>
      </c>
      <c r="B287" s="65" t="s">
        <v>346</v>
      </c>
      <c r="C287" s="44">
        <v>371.86399999999998</v>
      </c>
      <c r="D287" s="144">
        <v>360.197</v>
      </c>
      <c r="E287" s="44">
        <f t="shared" si="51"/>
        <v>-11.666999999999973</v>
      </c>
      <c r="F287" s="45">
        <f t="shared" si="33"/>
        <v>96.862562657315593</v>
      </c>
      <c r="G287" s="43"/>
      <c r="H287" s="43"/>
      <c r="I287" s="44"/>
      <c r="J287" s="45"/>
    </row>
    <row r="288" spans="1:10" s="5" customFormat="1">
      <c r="A288" s="49" t="s">
        <v>325</v>
      </c>
      <c r="B288" s="65" t="s">
        <v>331</v>
      </c>
      <c r="C288" s="144">
        <v>2129.5369999999998</v>
      </c>
      <c r="D288" s="144">
        <v>2425.3519999999999</v>
      </c>
      <c r="E288" s="44">
        <f t="shared" si="51"/>
        <v>295.81500000000005</v>
      </c>
      <c r="F288" s="45">
        <f t="shared" si="33"/>
        <v>113.89104767843902</v>
      </c>
      <c r="G288" s="43"/>
      <c r="H288" s="43"/>
      <c r="I288" s="44"/>
      <c r="J288" s="45"/>
    </row>
    <row r="289" spans="1:10" s="5" customFormat="1">
      <c r="A289" s="49"/>
      <c r="B289" s="65"/>
      <c r="C289" s="149"/>
      <c r="D289" s="150"/>
      <c r="E289" s="44"/>
      <c r="F289" s="45"/>
      <c r="G289" s="43"/>
      <c r="H289" s="43"/>
      <c r="I289" s="44"/>
      <c r="J289" s="45"/>
    </row>
    <row r="290" spans="1:10" s="39" customFormat="1">
      <c r="A290" s="184" t="s">
        <v>357</v>
      </c>
      <c r="B290" s="185" t="s">
        <v>361</v>
      </c>
      <c r="C290" s="161"/>
      <c r="D290" s="186"/>
      <c r="E290" s="163"/>
      <c r="F290" s="164"/>
      <c r="G290" s="161">
        <f>G291</f>
        <v>2532.26622</v>
      </c>
      <c r="H290" s="165">
        <f>H291</f>
        <v>4550.7637299999997</v>
      </c>
      <c r="I290" s="163">
        <f t="shared" ref="I290:I291" si="53">SUM(H290-G290)</f>
        <v>2018.4975099999997</v>
      </c>
      <c r="J290" s="164" t="s">
        <v>477</v>
      </c>
    </row>
    <row r="291" spans="1:10" s="39" customFormat="1">
      <c r="A291" s="73" t="s">
        <v>358</v>
      </c>
      <c r="B291" s="169" t="s">
        <v>360</v>
      </c>
      <c r="C291" s="159"/>
      <c r="D291" s="67"/>
      <c r="E291" s="70"/>
      <c r="F291" s="71"/>
      <c r="G291" s="159">
        <v>2532.26622</v>
      </c>
      <c r="H291" s="72">
        <v>4550.7637299999997</v>
      </c>
      <c r="I291" s="70">
        <f t="shared" si="53"/>
        <v>2018.4975099999997</v>
      </c>
      <c r="J291" s="71" t="s">
        <v>502</v>
      </c>
    </row>
    <row r="292" spans="1:10">
      <c r="A292" s="49"/>
      <c r="B292" s="65"/>
      <c r="C292" s="149"/>
      <c r="D292" s="150"/>
      <c r="E292" s="44"/>
      <c r="F292" s="45"/>
      <c r="G292" s="43"/>
      <c r="H292" s="43"/>
      <c r="I292" s="44"/>
      <c r="J292" s="45"/>
    </row>
    <row r="293" spans="1:10">
      <c r="A293" s="199"/>
      <c r="B293" s="200"/>
      <c r="C293" s="46"/>
      <c r="D293" s="46"/>
      <c r="E293" s="44"/>
      <c r="F293" s="45"/>
      <c r="G293" s="56"/>
      <c r="H293" s="56"/>
      <c r="I293" s="56"/>
      <c r="J293" s="45"/>
    </row>
    <row r="294" spans="1:10" ht="20.25">
      <c r="A294" s="53"/>
      <c r="B294" s="62" t="s">
        <v>34</v>
      </c>
      <c r="C294" s="153">
        <f>C120+C123+C137+C152+C215+C222+C236+C272+C267+C273+C252+C254+C293+C282+C290</f>
        <v>3854704.3405599999</v>
      </c>
      <c r="D294" s="153">
        <f>D120+D123+D137+D152+D215+D222+D236+D272+D267+D273+D252+D254+D293+D282+D290</f>
        <v>3737960.6053099995</v>
      </c>
      <c r="E294" s="56">
        <f t="shared" ref="E294:E302" si="54">SUM(D294-C294)</f>
        <v>-116743.73525000038</v>
      </c>
      <c r="F294" s="57">
        <f t="shared" si="33"/>
        <v>96.971395859817349</v>
      </c>
      <c r="G294" s="153">
        <f>G120+G123+G137+G152+G215+G222+G236+G272+G267+G273+G252+G254+G293+G282</f>
        <v>683375.94550255989</v>
      </c>
      <c r="H294" s="153">
        <f>H120+H123+H137+H152+H215+H222+H236+H267+H273+H252+H254+H293+H282</f>
        <v>930413.48747000005</v>
      </c>
      <c r="I294" s="56">
        <f>SUM(H294-G294)</f>
        <v>247037.54196744016</v>
      </c>
      <c r="J294" s="57">
        <f t="shared" si="34"/>
        <v>136.14958114830438</v>
      </c>
    </row>
    <row r="295" spans="1:10" s="5" customFormat="1" ht="20.25">
      <c r="A295" s="53"/>
      <c r="B295" s="62" t="s">
        <v>26</v>
      </c>
      <c r="C295" s="201">
        <f>SUM(C296:C298)</f>
        <v>102951.16800000001</v>
      </c>
      <c r="D295" s="201">
        <f>SUM(D296:D298)</f>
        <v>158175.217</v>
      </c>
      <c r="E295" s="201">
        <f>SUM(E296:E298)</f>
        <v>55224.048999999992</v>
      </c>
      <c r="F295" s="57" t="s">
        <v>503</v>
      </c>
      <c r="G295" s="201">
        <f>SUM(G296:G298)</f>
        <v>16192.353999999999</v>
      </c>
      <c r="H295" s="201">
        <f>SUM(H296:H298)</f>
        <v>5670.7870000000003</v>
      </c>
      <c r="I295" s="201">
        <f>SUM(I296:I298)</f>
        <v>-10521.566999999999</v>
      </c>
      <c r="J295" s="201">
        <f>SUM(J296:J298)</f>
        <v>102.32135011786772</v>
      </c>
    </row>
    <row r="296" spans="1:10" s="5" customFormat="1" ht="20.25">
      <c r="A296" s="49" t="s">
        <v>328</v>
      </c>
      <c r="B296" s="51" t="s">
        <v>50</v>
      </c>
      <c r="C296" s="144">
        <v>100711.1</v>
      </c>
      <c r="D296" s="144">
        <v>102832.7</v>
      </c>
      <c r="E296" s="44">
        <f t="shared" si="54"/>
        <v>2121.5999999999913</v>
      </c>
      <c r="F296" s="45">
        <f t="shared" si="33"/>
        <v>102.10661982641436</v>
      </c>
      <c r="G296" s="152"/>
      <c r="H296" s="153"/>
      <c r="I296" s="44"/>
      <c r="J296" s="45"/>
    </row>
    <row r="297" spans="1:10" s="5" customFormat="1">
      <c r="A297" s="41" t="s">
        <v>397</v>
      </c>
      <c r="B297" s="88" t="s">
        <v>388</v>
      </c>
      <c r="C297" s="42">
        <v>2200</v>
      </c>
      <c r="D297" s="46">
        <v>55342.517</v>
      </c>
      <c r="E297" s="44">
        <f>SUM(D297-C297)</f>
        <v>53142.517</v>
      </c>
      <c r="F297" s="45" t="s">
        <v>506</v>
      </c>
      <c r="G297" s="44">
        <v>14036.963</v>
      </c>
      <c r="H297" s="44">
        <v>4094</v>
      </c>
      <c r="I297" s="44">
        <f>SUM(H297-G297)</f>
        <v>-9942.9629999999997</v>
      </c>
      <c r="J297" s="45">
        <f t="shared" ref="J297" si="55">SUM(H297/G297*100)</f>
        <v>29.165853041003242</v>
      </c>
    </row>
    <row r="298" spans="1:10" s="5" customFormat="1" ht="37.5">
      <c r="A298" s="41" t="s">
        <v>457</v>
      </c>
      <c r="B298" s="120" t="s">
        <v>458</v>
      </c>
      <c r="C298" s="42">
        <v>40.067999999999998</v>
      </c>
      <c r="D298" s="46"/>
      <c r="E298" s="44">
        <f>SUM(D298-C298)</f>
        <v>-40.067999999999998</v>
      </c>
      <c r="F298" s="45">
        <f t="shared" ref="F298" si="56">SUM(D298/C298*100)</f>
        <v>0</v>
      </c>
      <c r="G298" s="44">
        <v>2155.3910000000001</v>
      </c>
      <c r="H298" s="44">
        <v>1576.787</v>
      </c>
      <c r="I298" s="44">
        <f>SUM(H298-G298)</f>
        <v>-578.60400000000004</v>
      </c>
      <c r="J298" s="45">
        <f t="shared" ref="J298" si="57">SUM(H298/G298*100)</f>
        <v>73.155497076864478</v>
      </c>
    </row>
    <row r="299" spans="1:10" ht="20.25">
      <c r="A299" s="95"/>
      <c r="B299" s="202" t="s">
        <v>36</v>
      </c>
      <c r="C299" s="135">
        <f>C294+C295</f>
        <v>3957655.50856</v>
      </c>
      <c r="D299" s="135">
        <f>D294+D295</f>
        <v>3896135.8223099997</v>
      </c>
      <c r="E299" s="56">
        <f t="shared" si="54"/>
        <v>-61519.686250000261</v>
      </c>
      <c r="F299" s="57">
        <f t="shared" si="33"/>
        <v>98.445552269091138</v>
      </c>
      <c r="G299" s="136">
        <f>G294+G295</f>
        <v>699568.29950255994</v>
      </c>
      <c r="H299" s="136">
        <f>H294+H295</f>
        <v>936084.27447000006</v>
      </c>
      <c r="I299" s="56">
        <f t="shared" ref="I299:I304" si="58">SUM(H299-G299)</f>
        <v>236515.97496744012</v>
      </c>
      <c r="J299" s="57">
        <f t="shared" si="34"/>
        <v>133.80884684677949</v>
      </c>
    </row>
    <row r="300" spans="1:10" s="5" customFormat="1" ht="20.25">
      <c r="A300" s="95"/>
      <c r="B300" s="198" t="s">
        <v>35</v>
      </c>
      <c r="C300" s="55">
        <f>SUM(C302:C303)</f>
        <v>17877.955000000002</v>
      </c>
      <c r="D300" s="55">
        <f>SUM(D302:D303)</f>
        <v>20000</v>
      </c>
      <c r="E300" s="56">
        <f t="shared" si="54"/>
        <v>2122.0449999999983</v>
      </c>
      <c r="F300" s="57">
        <f t="shared" si="33"/>
        <v>111.8696181973833</v>
      </c>
      <c r="G300" s="58">
        <f>SUM(G302:G303)</f>
        <v>1992.5879999999997</v>
      </c>
      <c r="H300" s="58">
        <f>SUM(H302:H303)</f>
        <v>-2139.5879999999997</v>
      </c>
      <c r="I300" s="56">
        <f t="shared" si="58"/>
        <v>-4132.1759999999995</v>
      </c>
      <c r="J300" s="57">
        <f t="shared" si="34"/>
        <v>-107.37734042360989</v>
      </c>
    </row>
    <row r="301" spans="1:10" s="5" customFormat="1" ht="41.45" customHeight="1">
      <c r="A301" s="95" t="s">
        <v>320</v>
      </c>
      <c r="B301" s="198" t="s">
        <v>321</v>
      </c>
      <c r="C301" s="55">
        <f>SUM(C302:C303)</f>
        <v>17877.955000000002</v>
      </c>
      <c r="D301" s="55">
        <f>SUM(D302:D303)</f>
        <v>20000</v>
      </c>
      <c r="E301" s="56">
        <f t="shared" si="54"/>
        <v>2122.0449999999983</v>
      </c>
      <c r="F301" s="57">
        <f t="shared" si="33"/>
        <v>111.8696181973833</v>
      </c>
      <c r="G301" s="55">
        <f>SUM(G302:G303)</f>
        <v>1992.5879999999997</v>
      </c>
      <c r="H301" s="58">
        <f>SUM(H302:H303)</f>
        <v>-2139.5879999999997</v>
      </c>
      <c r="I301" s="56">
        <f t="shared" si="58"/>
        <v>-4132.1759999999995</v>
      </c>
      <c r="J301" s="57">
        <f t="shared" si="34"/>
        <v>-107.37734042360989</v>
      </c>
    </row>
    <row r="302" spans="1:10" s="5" customFormat="1" ht="37.5">
      <c r="A302" s="49" t="s">
        <v>318</v>
      </c>
      <c r="B302" s="85" t="s">
        <v>490</v>
      </c>
      <c r="C302" s="46">
        <v>17877.955000000002</v>
      </c>
      <c r="D302" s="46">
        <v>20000</v>
      </c>
      <c r="E302" s="44">
        <f t="shared" si="54"/>
        <v>2122.0449999999983</v>
      </c>
      <c r="F302" s="45">
        <f t="shared" si="33"/>
        <v>111.8696181973833</v>
      </c>
      <c r="G302" s="44">
        <v>6382.0429999999997</v>
      </c>
      <c r="H302" s="44">
        <v>3400</v>
      </c>
      <c r="I302" s="56">
        <f t="shared" si="58"/>
        <v>-2982.0429999999997</v>
      </c>
      <c r="J302" s="45">
        <f t="shared" si="34"/>
        <v>53.274476527343992</v>
      </c>
    </row>
    <row r="303" spans="1:10" s="5" customFormat="1" ht="37.5">
      <c r="A303" s="49" t="s">
        <v>319</v>
      </c>
      <c r="B303" s="85" t="s">
        <v>491</v>
      </c>
      <c r="C303" s="197"/>
      <c r="D303" s="46"/>
      <c r="E303" s="44"/>
      <c r="F303" s="45"/>
      <c r="G303" s="44">
        <v>-4389.4549999999999</v>
      </c>
      <c r="H303" s="44">
        <v>-5539.5879999999997</v>
      </c>
      <c r="I303" s="44">
        <f t="shared" si="58"/>
        <v>-1150.1329999999998</v>
      </c>
      <c r="J303" s="45">
        <f t="shared" si="34"/>
        <v>126.2021822754761</v>
      </c>
    </row>
    <row r="304" spans="1:10" s="5" customFormat="1" ht="20.25">
      <c r="A304" s="134"/>
      <c r="B304" s="198" t="s">
        <v>27</v>
      </c>
      <c r="C304" s="135">
        <f>C299+C300</f>
        <v>3975533.4635600001</v>
      </c>
      <c r="D304" s="135">
        <f>D299+D300</f>
        <v>3916135.8223099997</v>
      </c>
      <c r="E304" s="56">
        <f>SUM(D304-C304)</f>
        <v>-59397.641250000335</v>
      </c>
      <c r="F304" s="57">
        <f t="shared" si="33"/>
        <v>98.505920229462461</v>
      </c>
      <c r="G304" s="136">
        <f>G299+G300</f>
        <v>701560.88750255993</v>
      </c>
      <c r="H304" s="136">
        <f>H299+H300</f>
        <v>933944.68647000007</v>
      </c>
      <c r="I304" s="56">
        <f t="shared" si="58"/>
        <v>232383.79896744015</v>
      </c>
      <c r="J304" s="57">
        <f t="shared" si="34"/>
        <v>133.12382476091102</v>
      </c>
    </row>
    <row r="305" spans="1:10" ht="20.25">
      <c r="A305" s="134"/>
      <c r="B305" s="113" t="s">
        <v>40</v>
      </c>
      <c r="C305" s="135"/>
      <c r="D305" s="135"/>
      <c r="E305" s="56"/>
      <c r="F305" s="57"/>
      <c r="G305" s="136"/>
      <c r="H305" s="136"/>
      <c r="I305" s="56"/>
      <c r="J305" s="57"/>
    </row>
    <row r="306" spans="1:10" ht="20.25">
      <c r="A306" s="112"/>
      <c r="B306" s="113" t="s">
        <v>41</v>
      </c>
      <c r="C306" s="135">
        <f>C307</f>
        <v>-509138.77600000001</v>
      </c>
      <c r="D306" s="135">
        <f>D307</f>
        <v>-663756.25399999996</v>
      </c>
      <c r="E306" s="56">
        <f>SUM(D306-C306)</f>
        <v>-154617.47799999994</v>
      </c>
      <c r="F306" s="57">
        <f>SUM(D306/C306*100)</f>
        <v>130.36843495102403</v>
      </c>
      <c r="G306" s="135">
        <f>G307</f>
        <v>590380.45199999993</v>
      </c>
      <c r="H306" s="135">
        <f>H307</f>
        <v>840187.67699999991</v>
      </c>
      <c r="I306" s="56">
        <f>SUM(H306-G306)</f>
        <v>249807.22499999998</v>
      </c>
      <c r="J306" s="57">
        <f>SUM(H306/G306*100)</f>
        <v>142.31292282014783</v>
      </c>
    </row>
    <row r="307" spans="1:10" ht="20.25">
      <c r="A307" s="137">
        <v>200000</v>
      </c>
      <c r="B307" s="113" t="s">
        <v>42</v>
      </c>
      <c r="C307" s="135">
        <f>SUM(C308:C311)</f>
        <v>-509138.77600000001</v>
      </c>
      <c r="D307" s="135">
        <f>SUM(D308:D311)</f>
        <v>-663756.25399999996</v>
      </c>
      <c r="E307" s="56">
        <f>SUM(D307-C307)</f>
        <v>-154617.47799999994</v>
      </c>
      <c r="F307" s="57">
        <f>SUM(D307/C307*100)</f>
        <v>130.36843495102403</v>
      </c>
      <c r="G307" s="135">
        <f>SUM(G308:G311)</f>
        <v>590380.45199999993</v>
      </c>
      <c r="H307" s="135">
        <f>SUM(H308:H311)</f>
        <v>840187.67699999991</v>
      </c>
      <c r="I307" s="56">
        <f>SUM(H307-G307)</f>
        <v>249807.22499999998</v>
      </c>
      <c r="J307" s="57">
        <f>SUM(H307/G307*100)</f>
        <v>142.31292282014783</v>
      </c>
    </row>
    <row r="308" spans="1:10" s="5" customFormat="1">
      <c r="A308" s="124">
        <v>203400</v>
      </c>
      <c r="B308" s="88" t="s">
        <v>43</v>
      </c>
      <c r="C308" s="48"/>
      <c r="D308" s="48"/>
      <c r="E308" s="44"/>
      <c r="F308" s="45"/>
      <c r="G308" s="138"/>
      <c r="H308" s="138"/>
      <c r="I308" s="44"/>
      <c r="J308" s="45"/>
    </row>
    <row r="309" spans="1:10">
      <c r="A309" s="109">
        <v>205000</v>
      </c>
      <c r="B309" s="50" t="s">
        <v>44</v>
      </c>
      <c r="C309" s="139"/>
      <c r="D309" s="139"/>
      <c r="E309" s="44"/>
      <c r="F309" s="45"/>
      <c r="G309" s="111">
        <v>2049.6019999999999</v>
      </c>
      <c r="H309" s="140">
        <v>111.869</v>
      </c>
      <c r="I309" s="44">
        <f>SUM(H309-G309)</f>
        <v>-1937.7329999999999</v>
      </c>
      <c r="J309" s="45">
        <f>SUM(H309/G309*100)</f>
        <v>5.458084057295026</v>
      </c>
    </row>
    <row r="310" spans="1:10">
      <c r="A310" s="109">
        <v>206000</v>
      </c>
      <c r="B310" s="50" t="s">
        <v>414</v>
      </c>
      <c r="C310" s="139"/>
      <c r="D310" s="139"/>
      <c r="E310" s="44"/>
      <c r="F310" s="45"/>
      <c r="G310" s="140"/>
      <c r="H310" s="140"/>
      <c r="I310" s="44"/>
      <c r="J310" s="45"/>
    </row>
    <row r="311" spans="1:10">
      <c r="A311" s="109">
        <v>208000</v>
      </c>
      <c r="B311" s="50" t="s">
        <v>45</v>
      </c>
      <c r="C311" s="141">
        <v>-509138.77600000001</v>
      </c>
      <c r="D311" s="141">
        <v>-663756.25399999996</v>
      </c>
      <c r="E311" s="44">
        <f>SUM(D311-C311)</f>
        <v>-154617.47799999994</v>
      </c>
      <c r="F311" s="45">
        <f>SUM(D311/C311*100)</f>
        <v>130.36843495102403</v>
      </c>
      <c r="G311" s="111">
        <v>588330.85</v>
      </c>
      <c r="H311" s="111">
        <v>840075.80799999996</v>
      </c>
      <c r="I311" s="44">
        <f>SUM(H311-G311)</f>
        <v>251744.95799999998</v>
      </c>
      <c r="J311" s="45">
        <f>SUM(H311/G311*100)</f>
        <v>142.78969188850118</v>
      </c>
    </row>
    <row r="312" spans="1:10" ht="40.5">
      <c r="A312" s="104">
        <v>900230</v>
      </c>
      <c r="B312" s="142" t="s">
        <v>46</v>
      </c>
      <c r="C312" s="135">
        <f>C306</f>
        <v>-509138.77600000001</v>
      </c>
      <c r="D312" s="135">
        <f>D306</f>
        <v>-663756.25399999996</v>
      </c>
      <c r="E312" s="56">
        <f>SUM(D312-C312)</f>
        <v>-154617.47799999994</v>
      </c>
      <c r="F312" s="57">
        <f>SUM(D312/C312*100)</f>
        <v>130.36843495102403</v>
      </c>
      <c r="G312" s="135">
        <f>G306</f>
        <v>590380.45199999993</v>
      </c>
      <c r="H312" s="135">
        <f>H306</f>
        <v>840187.67699999991</v>
      </c>
      <c r="I312" s="56">
        <f>SUM(H312-G312)</f>
        <v>249807.22499999998</v>
      </c>
      <c r="J312" s="57">
        <f>SUM(H312/G312*100)</f>
        <v>142.31292282014783</v>
      </c>
    </row>
    <row r="313" spans="1:10" s="5" customFormat="1" ht="20.25">
      <c r="A313" s="212" t="s">
        <v>443</v>
      </c>
      <c r="B313" s="212"/>
      <c r="C313" s="212"/>
      <c r="D313" s="212"/>
      <c r="E313" s="212"/>
      <c r="F313" s="212"/>
      <c r="G313" s="212"/>
      <c r="H313" s="212"/>
      <c r="I313" s="212"/>
      <c r="J313" s="212"/>
    </row>
    <row r="314" spans="1:10" s="5" customFormat="1" ht="66.75" customHeight="1">
      <c r="A314" s="99" t="s">
        <v>2</v>
      </c>
      <c r="B314" s="100" t="s">
        <v>48</v>
      </c>
      <c r="C314" s="101" t="s">
        <v>462</v>
      </c>
      <c r="D314" s="101" t="s">
        <v>463</v>
      </c>
      <c r="E314" s="102" t="s">
        <v>73</v>
      </c>
      <c r="F314" s="103" t="s">
        <v>74</v>
      </c>
      <c r="G314" s="101" t="s">
        <v>462</v>
      </c>
      <c r="H314" s="101" t="s">
        <v>463</v>
      </c>
      <c r="I314" s="102" t="s">
        <v>73</v>
      </c>
      <c r="J314" s="99" t="s">
        <v>74</v>
      </c>
    </row>
    <row r="315" spans="1:10" s="5" customFormat="1" ht="20.25">
      <c r="A315" s="104">
        <v>400000</v>
      </c>
      <c r="B315" s="105" t="s">
        <v>47</v>
      </c>
      <c r="C315" s="106">
        <v>81646.316999999995</v>
      </c>
      <c r="D315" s="106">
        <v>81646.316999999995</v>
      </c>
      <c r="E315" s="44">
        <f>SUM(D315-C315)</f>
        <v>0</v>
      </c>
      <c r="F315" s="107">
        <f>SUM(D315/C315*100)</f>
        <v>100</v>
      </c>
      <c r="G315" s="108"/>
      <c r="H315" s="108"/>
      <c r="I315" s="44"/>
      <c r="J315" s="107"/>
    </row>
    <row r="316" spans="1:10" s="5" customFormat="1" ht="37.5">
      <c r="A316" s="109">
        <v>420000</v>
      </c>
      <c r="B316" s="85" t="s">
        <v>49</v>
      </c>
      <c r="C316" s="110">
        <v>81646.316999999995</v>
      </c>
      <c r="D316" s="110">
        <v>81646.316999999995</v>
      </c>
      <c r="E316" s="44">
        <f>SUM(D316-C316)</f>
        <v>0</v>
      </c>
      <c r="F316" s="107">
        <f>SUM(D316/C316*100)</f>
        <v>100</v>
      </c>
      <c r="G316" s="111"/>
      <c r="H316" s="111"/>
      <c r="I316" s="44"/>
      <c r="J316" s="107"/>
    </row>
    <row r="317" spans="1:10" s="5" customFormat="1" ht="20.25">
      <c r="A317" s="207"/>
      <c r="B317" s="207"/>
      <c r="C317" s="207"/>
      <c r="D317" s="207"/>
      <c r="E317" s="207"/>
      <c r="F317" s="207"/>
      <c r="G317" s="207"/>
      <c r="H317" s="207"/>
      <c r="I317" s="207"/>
      <c r="J317" s="207"/>
    </row>
    <row r="318" spans="1:10" ht="41.45" customHeight="1">
      <c r="A318" s="28"/>
      <c r="B318" s="29"/>
      <c r="C318" s="30"/>
      <c r="D318" s="30"/>
      <c r="E318" s="31"/>
      <c r="F318" s="32"/>
      <c r="G318" s="30"/>
      <c r="H318" s="33"/>
      <c r="I318" s="33"/>
      <c r="J318" s="28"/>
    </row>
    <row r="319" spans="1:10" s="5" customFormat="1">
      <c r="A319" s="6"/>
      <c r="B319" s="3"/>
      <c r="C319" s="17"/>
      <c r="D319" s="17"/>
      <c r="E319" s="12"/>
      <c r="F319" s="19"/>
      <c r="G319" s="10"/>
      <c r="H319" s="11"/>
      <c r="I319" s="11"/>
      <c r="J319" s="6"/>
    </row>
    <row r="320" spans="1:10" s="5" customFormat="1">
      <c r="A320" s="6"/>
      <c r="B320" s="3"/>
      <c r="C320" s="40"/>
      <c r="D320" s="40"/>
      <c r="E320" s="12"/>
      <c r="F320" s="19"/>
      <c r="G320" s="40"/>
      <c r="H320" s="40"/>
      <c r="I320" s="11"/>
      <c r="J320" s="6"/>
    </row>
    <row r="321" spans="1:10" s="5" customFormat="1">
      <c r="A321" s="6"/>
      <c r="B321" s="3"/>
      <c r="C321" s="17"/>
      <c r="D321" s="17"/>
      <c r="E321" s="12"/>
      <c r="F321" s="19"/>
      <c r="G321" s="10"/>
      <c r="H321" s="11"/>
      <c r="I321" s="11"/>
      <c r="J321" s="6"/>
    </row>
    <row r="322" spans="1:10" s="5" customFormat="1">
      <c r="A322" s="6"/>
      <c r="B322" s="3"/>
      <c r="C322" s="17"/>
      <c r="D322" s="17"/>
      <c r="E322" s="12"/>
      <c r="F322" s="19"/>
      <c r="G322" s="10"/>
      <c r="H322" s="11"/>
      <c r="I322" s="11"/>
      <c r="J322" s="6"/>
    </row>
    <row r="323" spans="1:10" s="5" customFormat="1">
      <c r="A323" s="6"/>
      <c r="B323" s="3"/>
      <c r="C323" s="17"/>
      <c r="D323" s="17"/>
      <c r="E323" s="12"/>
      <c r="F323" s="19"/>
      <c r="G323" s="10"/>
      <c r="H323" s="11"/>
      <c r="I323" s="11"/>
      <c r="J323" s="6"/>
    </row>
    <row r="324" spans="1:10" s="5" customFormat="1">
      <c r="A324" s="6"/>
      <c r="B324" s="3"/>
      <c r="C324" s="17"/>
      <c r="D324" s="17"/>
      <c r="E324" s="12"/>
      <c r="F324" s="19"/>
      <c r="G324" s="10"/>
      <c r="H324" s="11"/>
      <c r="I324" s="11"/>
      <c r="J324" s="6"/>
    </row>
    <row r="325" spans="1:10" s="5" customFormat="1">
      <c r="A325" s="6"/>
      <c r="B325" s="3"/>
      <c r="C325" s="17"/>
      <c r="D325" s="17"/>
      <c r="E325" s="12"/>
      <c r="F325" s="19"/>
      <c r="G325" s="10"/>
      <c r="H325" s="11"/>
      <c r="I325" s="11"/>
      <c r="J325" s="6"/>
    </row>
    <row r="326" spans="1:10" s="5" customFormat="1">
      <c r="A326" s="6"/>
      <c r="B326" s="3"/>
      <c r="C326" s="17"/>
      <c r="D326" s="17"/>
      <c r="E326" s="12"/>
      <c r="F326" s="19"/>
      <c r="G326" s="10"/>
      <c r="H326" s="11"/>
      <c r="I326" s="11"/>
      <c r="J326" s="6"/>
    </row>
    <row r="327" spans="1:10" s="5" customFormat="1">
      <c r="A327" s="6"/>
      <c r="B327" s="3"/>
      <c r="C327" s="17"/>
      <c r="D327" s="17"/>
      <c r="E327" s="12"/>
      <c r="F327" s="19"/>
      <c r="G327" s="10"/>
      <c r="H327" s="11"/>
      <c r="I327" s="11"/>
      <c r="J327" s="6"/>
    </row>
    <row r="328" spans="1:10" s="5" customFormat="1">
      <c r="A328" s="6"/>
      <c r="B328" s="3"/>
      <c r="C328" s="17"/>
      <c r="D328" s="17"/>
      <c r="E328" s="12"/>
      <c r="F328" s="19"/>
      <c r="G328" s="10"/>
      <c r="H328" s="11"/>
      <c r="I328" s="11"/>
      <c r="J328" s="6"/>
    </row>
    <row r="329" spans="1:10" s="5" customFormat="1">
      <c r="A329" s="6"/>
      <c r="B329" s="3"/>
      <c r="C329" s="17"/>
      <c r="D329" s="17"/>
      <c r="E329" s="12"/>
      <c r="F329" s="19"/>
      <c r="G329" s="10"/>
      <c r="H329" s="11"/>
      <c r="I329" s="11"/>
      <c r="J329" s="6"/>
    </row>
    <row r="330" spans="1:10" s="5" customFormat="1">
      <c r="A330" s="6"/>
      <c r="B330" s="3"/>
      <c r="C330" s="17"/>
      <c r="D330" s="17"/>
      <c r="E330" s="12"/>
      <c r="F330" s="19"/>
      <c r="G330" s="10"/>
      <c r="H330" s="11"/>
      <c r="I330" s="11"/>
      <c r="J330" s="6"/>
    </row>
    <row r="331" spans="1:10" s="5" customFormat="1">
      <c r="A331" s="6"/>
      <c r="B331" s="3"/>
      <c r="C331" s="17"/>
      <c r="D331" s="17"/>
      <c r="E331" s="12"/>
      <c r="F331" s="19"/>
      <c r="G331" s="10"/>
      <c r="H331" s="11"/>
      <c r="I331" s="11"/>
      <c r="J331" s="6"/>
    </row>
    <row r="332" spans="1:10" s="5" customFormat="1">
      <c r="A332" s="6"/>
      <c r="B332" s="3"/>
      <c r="C332" s="17"/>
      <c r="D332" s="17"/>
      <c r="E332" s="12"/>
      <c r="F332" s="19"/>
      <c r="G332" s="10"/>
      <c r="H332" s="11"/>
      <c r="I332" s="11"/>
      <c r="J332" s="6"/>
    </row>
    <row r="333" spans="1:10" s="5" customFormat="1">
      <c r="A333" s="6"/>
      <c r="B333" s="3"/>
      <c r="C333" s="17"/>
      <c r="D333" s="17"/>
      <c r="E333" s="12"/>
      <c r="F333" s="19"/>
      <c r="G333" s="10"/>
      <c r="H333" s="11"/>
      <c r="I333" s="11"/>
      <c r="J333" s="6"/>
    </row>
    <row r="334" spans="1:10" s="5" customFormat="1">
      <c r="A334" s="6"/>
      <c r="B334" s="3"/>
      <c r="C334" s="17"/>
      <c r="D334" s="17"/>
      <c r="E334" s="12"/>
      <c r="F334" s="19"/>
      <c r="G334" s="10"/>
      <c r="H334" s="11"/>
      <c r="I334" s="11"/>
      <c r="J334" s="6"/>
    </row>
    <row r="335" spans="1:10" s="5" customFormat="1">
      <c r="A335" s="6"/>
      <c r="B335" s="3"/>
      <c r="C335" s="17"/>
      <c r="D335" s="17"/>
      <c r="E335" s="12"/>
      <c r="F335" s="19"/>
      <c r="G335" s="10"/>
      <c r="H335" s="11"/>
      <c r="I335" s="11"/>
      <c r="J335" s="6"/>
    </row>
    <row r="336" spans="1:10" s="5" customFormat="1">
      <c r="A336" s="6"/>
      <c r="B336" s="3"/>
      <c r="C336" s="17"/>
      <c r="D336" s="17"/>
      <c r="E336" s="12"/>
      <c r="F336" s="19"/>
      <c r="G336" s="10"/>
      <c r="H336" s="11"/>
      <c r="I336" s="11"/>
      <c r="J336" s="6"/>
    </row>
    <row r="337" spans="1:10" s="5" customFormat="1">
      <c r="A337" s="6"/>
      <c r="B337" s="3"/>
      <c r="C337" s="17"/>
      <c r="D337" s="17"/>
      <c r="E337" s="12"/>
      <c r="F337" s="19"/>
      <c r="G337" s="10"/>
      <c r="H337" s="11"/>
      <c r="I337" s="11"/>
      <c r="J337" s="6"/>
    </row>
    <row r="338" spans="1:10" s="5" customFormat="1">
      <c r="A338" s="6"/>
      <c r="B338" s="3"/>
      <c r="C338" s="17"/>
      <c r="D338" s="17"/>
      <c r="E338" s="12"/>
      <c r="F338" s="19"/>
      <c r="G338" s="10"/>
      <c r="H338" s="11"/>
      <c r="I338" s="11"/>
      <c r="J338" s="6"/>
    </row>
    <row r="339" spans="1:10" s="5" customFormat="1">
      <c r="A339" s="6"/>
      <c r="B339" s="3"/>
      <c r="C339" s="17"/>
      <c r="D339" s="17"/>
      <c r="E339" s="12"/>
      <c r="F339" s="19"/>
      <c r="G339" s="10"/>
      <c r="H339" s="11"/>
      <c r="I339" s="11"/>
      <c r="J339" s="6"/>
    </row>
    <row r="340" spans="1:10" s="5" customFormat="1">
      <c r="A340" s="6"/>
      <c r="B340" s="3"/>
      <c r="C340" s="17"/>
      <c r="D340" s="17"/>
      <c r="E340" s="12"/>
      <c r="F340" s="19"/>
      <c r="G340" s="10"/>
      <c r="H340" s="11"/>
      <c r="I340" s="11"/>
      <c r="J340" s="6"/>
    </row>
    <row r="341" spans="1:10" s="5" customFormat="1">
      <c r="A341" s="6"/>
      <c r="B341" s="3"/>
      <c r="C341" s="17"/>
      <c r="D341" s="17"/>
      <c r="E341" s="12"/>
      <c r="F341" s="19"/>
      <c r="G341" s="10"/>
      <c r="H341" s="11"/>
      <c r="I341" s="11"/>
      <c r="J341" s="6"/>
    </row>
    <row r="342" spans="1:10" s="5" customFormat="1">
      <c r="A342" s="6"/>
      <c r="B342" s="3"/>
      <c r="C342" s="17"/>
      <c r="D342" s="17"/>
      <c r="E342" s="12"/>
      <c r="F342" s="19"/>
      <c r="G342" s="10"/>
      <c r="H342" s="11"/>
      <c r="I342" s="11"/>
      <c r="J342" s="6"/>
    </row>
    <row r="343" spans="1:10" s="5" customFormat="1">
      <c r="A343" s="6"/>
      <c r="B343" s="3"/>
      <c r="C343" s="17"/>
      <c r="D343" s="17"/>
      <c r="E343" s="12"/>
      <c r="F343" s="19"/>
      <c r="G343" s="10"/>
      <c r="H343" s="11"/>
      <c r="I343" s="11"/>
      <c r="J343" s="6"/>
    </row>
    <row r="344" spans="1:10" s="5" customFormat="1">
      <c r="A344" s="6"/>
      <c r="B344" s="3"/>
      <c r="C344" s="17"/>
      <c r="D344" s="17"/>
      <c r="E344" s="12"/>
      <c r="F344" s="19"/>
      <c r="G344" s="10"/>
      <c r="H344" s="11"/>
      <c r="I344" s="11"/>
      <c r="J344" s="6"/>
    </row>
    <row r="345" spans="1:10" s="5" customFormat="1">
      <c r="A345" s="6"/>
      <c r="B345" s="3"/>
      <c r="C345" s="17"/>
      <c r="D345" s="17"/>
      <c r="E345" s="12"/>
      <c r="F345" s="19"/>
      <c r="G345" s="10"/>
      <c r="H345" s="11"/>
      <c r="I345" s="11"/>
      <c r="J345" s="6"/>
    </row>
    <row r="346" spans="1:10" s="5" customFormat="1">
      <c r="A346" s="6"/>
      <c r="B346" s="3"/>
      <c r="C346" s="17"/>
      <c r="D346" s="17"/>
      <c r="E346" s="12"/>
      <c r="F346" s="19"/>
      <c r="G346" s="10"/>
      <c r="H346" s="11"/>
      <c r="I346" s="11"/>
      <c r="J346" s="6"/>
    </row>
    <row r="347" spans="1:10" s="5" customFormat="1">
      <c r="A347" s="6"/>
      <c r="B347" s="3"/>
      <c r="C347" s="17"/>
      <c r="D347" s="17"/>
      <c r="E347" s="12"/>
      <c r="F347" s="19"/>
      <c r="G347" s="10"/>
      <c r="H347" s="11"/>
      <c r="I347" s="11"/>
      <c r="J347" s="6"/>
    </row>
    <row r="348" spans="1:10" s="5" customFormat="1">
      <c r="A348" s="6"/>
      <c r="B348" s="3"/>
      <c r="C348" s="17"/>
      <c r="D348" s="17"/>
      <c r="E348" s="12"/>
      <c r="F348" s="19"/>
      <c r="G348" s="10"/>
      <c r="H348" s="11"/>
      <c r="I348" s="11"/>
      <c r="J348" s="6"/>
    </row>
    <row r="349" spans="1:10" s="5" customFormat="1">
      <c r="A349" s="6"/>
      <c r="B349" s="3"/>
      <c r="C349" s="17"/>
      <c r="D349" s="17"/>
      <c r="E349" s="12"/>
      <c r="F349" s="19"/>
      <c r="G349" s="10"/>
      <c r="H349" s="11"/>
      <c r="I349" s="11"/>
      <c r="J349" s="6"/>
    </row>
    <row r="350" spans="1:10" s="5" customFormat="1">
      <c r="A350" s="6"/>
      <c r="B350" s="3"/>
      <c r="C350" s="17"/>
      <c r="D350" s="17"/>
      <c r="E350" s="12"/>
      <c r="F350" s="19"/>
      <c r="G350" s="10"/>
      <c r="H350" s="11"/>
      <c r="I350" s="11"/>
      <c r="J350" s="6"/>
    </row>
    <row r="351" spans="1:10" s="5" customFormat="1">
      <c r="A351" s="6"/>
      <c r="B351" s="3"/>
      <c r="C351" s="17"/>
      <c r="D351" s="17"/>
      <c r="E351" s="12"/>
      <c r="F351" s="19"/>
      <c r="G351" s="10"/>
      <c r="H351" s="11"/>
      <c r="I351" s="11"/>
      <c r="J351" s="6"/>
    </row>
    <row r="352" spans="1:10" s="5" customFormat="1">
      <c r="A352" s="6"/>
      <c r="B352" s="3"/>
      <c r="C352" s="17"/>
      <c r="D352" s="17"/>
      <c r="E352" s="12"/>
      <c r="F352" s="19"/>
      <c r="G352" s="10"/>
      <c r="H352" s="11"/>
      <c r="I352" s="11"/>
      <c r="J352" s="6"/>
    </row>
    <row r="353" spans="1:10" s="5" customFormat="1">
      <c r="A353" s="6"/>
      <c r="B353" s="3"/>
      <c r="C353" s="17"/>
      <c r="D353" s="17"/>
      <c r="E353" s="12"/>
      <c r="F353" s="19"/>
      <c r="G353" s="10"/>
      <c r="H353" s="11"/>
      <c r="I353" s="11"/>
      <c r="J353" s="6"/>
    </row>
    <row r="354" spans="1:10" s="5" customFormat="1">
      <c r="A354" s="6"/>
      <c r="B354" s="3"/>
      <c r="C354" s="17"/>
      <c r="D354" s="17"/>
      <c r="E354" s="12"/>
      <c r="F354" s="19"/>
      <c r="G354" s="10"/>
      <c r="H354" s="11"/>
      <c r="I354" s="11"/>
      <c r="J354" s="6"/>
    </row>
    <row r="355" spans="1:10" s="5" customFormat="1">
      <c r="A355" s="6"/>
      <c r="B355" s="3"/>
      <c r="C355" s="17"/>
      <c r="D355" s="17"/>
      <c r="E355" s="12"/>
      <c r="F355" s="19"/>
      <c r="G355" s="10"/>
      <c r="H355" s="11"/>
      <c r="I355" s="11"/>
      <c r="J355" s="6"/>
    </row>
    <row r="356" spans="1:10" s="5" customFormat="1">
      <c r="A356" s="6"/>
      <c r="B356" s="3"/>
      <c r="C356" s="17"/>
      <c r="D356" s="17"/>
      <c r="E356" s="12"/>
      <c r="F356" s="19"/>
      <c r="G356" s="10"/>
      <c r="H356" s="11"/>
      <c r="I356" s="11"/>
      <c r="J356" s="6"/>
    </row>
    <row r="357" spans="1:10" s="5" customFormat="1">
      <c r="A357" s="6"/>
      <c r="B357" s="3"/>
      <c r="C357" s="17"/>
      <c r="D357" s="17"/>
      <c r="E357" s="12"/>
      <c r="F357" s="19"/>
      <c r="G357" s="10"/>
      <c r="H357" s="11"/>
      <c r="I357" s="11"/>
      <c r="J357" s="6"/>
    </row>
    <row r="358" spans="1:10" s="5" customFormat="1">
      <c r="A358" s="6"/>
      <c r="B358" s="3"/>
      <c r="C358" s="17"/>
      <c r="D358" s="17"/>
      <c r="E358" s="12"/>
      <c r="F358" s="19"/>
      <c r="G358" s="10"/>
      <c r="H358" s="11"/>
      <c r="I358" s="11"/>
      <c r="J358" s="6"/>
    </row>
    <row r="359" spans="1:10" s="5" customFormat="1">
      <c r="A359" s="6"/>
      <c r="B359" s="3"/>
      <c r="C359" s="17"/>
      <c r="D359" s="17"/>
      <c r="E359" s="12"/>
      <c r="F359" s="19"/>
      <c r="G359" s="10"/>
      <c r="H359" s="11"/>
      <c r="I359" s="11"/>
      <c r="J359" s="6"/>
    </row>
    <row r="360" spans="1:10" s="5" customFormat="1">
      <c r="A360" s="6"/>
      <c r="B360" s="3"/>
      <c r="C360" s="17"/>
      <c r="D360" s="17"/>
      <c r="E360" s="12"/>
      <c r="F360" s="19"/>
      <c r="G360" s="10"/>
      <c r="H360" s="11"/>
      <c r="I360" s="11"/>
      <c r="J360" s="6"/>
    </row>
    <row r="361" spans="1:10" s="5" customFormat="1">
      <c r="A361" s="6"/>
      <c r="B361" s="3"/>
      <c r="C361" s="17"/>
      <c r="D361" s="17"/>
      <c r="E361" s="12"/>
      <c r="F361" s="19"/>
      <c r="G361" s="10"/>
      <c r="H361" s="11"/>
      <c r="I361" s="11"/>
      <c r="J361" s="6"/>
    </row>
    <row r="362" spans="1:10" s="5" customFormat="1">
      <c r="A362" s="6"/>
      <c r="B362" s="3"/>
      <c r="C362" s="17"/>
      <c r="D362" s="17"/>
      <c r="E362" s="12"/>
      <c r="F362" s="19"/>
      <c r="G362" s="10"/>
      <c r="H362" s="11"/>
      <c r="I362" s="11"/>
      <c r="J362" s="6"/>
    </row>
    <row r="363" spans="1:10" s="5" customFormat="1">
      <c r="A363" s="6"/>
      <c r="B363" s="3"/>
      <c r="C363" s="17"/>
      <c r="D363" s="17"/>
      <c r="E363" s="12"/>
      <c r="F363" s="19"/>
      <c r="G363" s="10"/>
      <c r="H363" s="11"/>
      <c r="I363" s="11"/>
      <c r="J363" s="6"/>
    </row>
    <row r="364" spans="1:10" s="5" customFormat="1">
      <c r="A364" s="6"/>
      <c r="B364" s="3"/>
      <c r="C364" s="17"/>
      <c r="D364" s="17"/>
      <c r="E364" s="12"/>
      <c r="F364" s="19"/>
      <c r="G364" s="10"/>
      <c r="H364" s="11"/>
      <c r="I364" s="11"/>
      <c r="J364" s="6"/>
    </row>
    <row r="365" spans="1:10" s="5" customFormat="1">
      <c r="A365" s="6"/>
      <c r="B365" s="3"/>
      <c r="C365" s="17"/>
      <c r="D365" s="17"/>
      <c r="E365" s="12"/>
      <c r="F365" s="19"/>
      <c r="G365" s="10"/>
      <c r="H365" s="11"/>
      <c r="I365" s="11"/>
      <c r="J365" s="6"/>
    </row>
    <row r="366" spans="1:10" s="5" customFormat="1">
      <c r="A366" s="6"/>
      <c r="B366" s="3"/>
      <c r="C366" s="17"/>
      <c r="D366" s="17"/>
      <c r="E366" s="12"/>
      <c r="F366" s="19"/>
      <c r="G366" s="10"/>
      <c r="H366" s="11"/>
      <c r="I366" s="11"/>
      <c r="J366" s="6"/>
    </row>
    <row r="367" spans="1:10" s="5" customFormat="1">
      <c r="A367" s="6"/>
      <c r="B367" s="3"/>
      <c r="C367" s="17"/>
      <c r="D367" s="17"/>
      <c r="E367" s="12"/>
      <c r="F367" s="19"/>
      <c r="G367" s="10"/>
      <c r="H367" s="11"/>
      <c r="I367" s="11"/>
      <c r="J367" s="6"/>
    </row>
    <row r="368" spans="1:10" s="5" customFormat="1">
      <c r="A368" s="6"/>
      <c r="B368" s="3"/>
      <c r="C368" s="17"/>
      <c r="D368" s="17"/>
      <c r="E368" s="12"/>
      <c r="F368" s="19"/>
      <c r="G368" s="10"/>
      <c r="H368" s="11"/>
      <c r="I368" s="11"/>
      <c r="J368" s="6"/>
    </row>
    <row r="369" spans="1:10" s="5" customFormat="1">
      <c r="A369" s="6"/>
      <c r="B369" s="3"/>
      <c r="C369" s="17"/>
      <c r="D369" s="17"/>
      <c r="E369" s="12"/>
      <c r="F369" s="19"/>
      <c r="G369" s="10"/>
      <c r="H369" s="11"/>
      <c r="I369" s="11"/>
      <c r="J369" s="6"/>
    </row>
    <row r="370" spans="1:10" s="5" customFormat="1">
      <c r="A370" s="6"/>
      <c r="B370" s="3"/>
      <c r="C370" s="17"/>
      <c r="D370" s="17"/>
      <c r="E370" s="12"/>
      <c r="F370" s="19"/>
      <c r="G370" s="10"/>
      <c r="H370" s="11"/>
      <c r="I370" s="11"/>
      <c r="J370" s="6"/>
    </row>
    <row r="371" spans="1:10" s="5" customFormat="1">
      <c r="A371" s="6"/>
      <c r="B371" s="3"/>
      <c r="C371" s="17"/>
      <c r="D371" s="17"/>
      <c r="E371" s="12"/>
      <c r="F371" s="19"/>
      <c r="G371" s="10"/>
      <c r="H371" s="11"/>
      <c r="I371" s="11"/>
      <c r="J371" s="6"/>
    </row>
    <row r="372" spans="1:10" s="5" customFormat="1">
      <c r="A372" s="6"/>
      <c r="B372" s="3"/>
      <c r="C372" s="17"/>
      <c r="D372" s="17"/>
      <c r="E372" s="12"/>
      <c r="F372" s="19"/>
      <c r="G372" s="10"/>
      <c r="H372" s="11"/>
      <c r="I372" s="11"/>
      <c r="J372" s="6"/>
    </row>
    <row r="373" spans="1:10" s="5" customFormat="1">
      <c r="A373" s="6"/>
      <c r="B373" s="3"/>
      <c r="C373" s="17"/>
      <c r="D373" s="17"/>
      <c r="E373" s="12"/>
      <c r="F373" s="19"/>
      <c r="G373" s="10"/>
      <c r="H373" s="11"/>
      <c r="I373" s="11"/>
      <c r="J373" s="6"/>
    </row>
    <row r="374" spans="1:10" s="5" customFormat="1">
      <c r="A374" s="6"/>
      <c r="B374" s="3"/>
      <c r="C374" s="17"/>
      <c r="D374" s="17"/>
      <c r="E374" s="12"/>
      <c r="F374" s="19"/>
      <c r="G374" s="10"/>
      <c r="H374" s="11"/>
      <c r="I374" s="11"/>
      <c r="J374" s="6"/>
    </row>
    <row r="375" spans="1:10" s="5" customFormat="1">
      <c r="A375" s="6"/>
      <c r="B375" s="3"/>
      <c r="C375" s="17"/>
      <c r="D375" s="17"/>
      <c r="E375" s="12"/>
      <c r="F375" s="19"/>
      <c r="G375" s="10"/>
      <c r="H375" s="11"/>
      <c r="I375" s="11"/>
      <c r="J375" s="6"/>
    </row>
    <row r="376" spans="1:10" s="5" customFormat="1">
      <c r="A376" s="6"/>
      <c r="B376" s="3"/>
      <c r="C376" s="17"/>
      <c r="D376" s="17"/>
      <c r="E376" s="12"/>
      <c r="F376" s="19"/>
      <c r="G376" s="10"/>
      <c r="H376" s="11"/>
      <c r="I376" s="11"/>
      <c r="J376" s="6"/>
    </row>
    <row r="377" spans="1:10" s="5" customFormat="1">
      <c r="A377" s="6"/>
      <c r="B377" s="3"/>
      <c r="C377" s="17"/>
      <c r="D377" s="17"/>
      <c r="E377" s="12"/>
      <c r="F377" s="19"/>
      <c r="G377" s="10"/>
      <c r="H377" s="11"/>
      <c r="I377" s="11"/>
      <c r="J377" s="6"/>
    </row>
    <row r="378" spans="1:10" s="5" customFormat="1">
      <c r="A378" s="6"/>
      <c r="B378" s="3"/>
      <c r="C378" s="17"/>
      <c r="D378" s="17"/>
      <c r="E378" s="12"/>
      <c r="F378" s="19"/>
      <c r="G378" s="10"/>
      <c r="H378" s="11"/>
      <c r="I378" s="11"/>
      <c r="J378" s="6"/>
    </row>
    <row r="379" spans="1:10" s="5" customFormat="1">
      <c r="A379" s="6"/>
      <c r="B379" s="3"/>
      <c r="C379" s="17"/>
      <c r="D379" s="17"/>
      <c r="E379" s="12"/>
      <c r="F379" s="19"/>
      <c r="G379" s="10"/>
      <c r="H379" s="11"/>
      <c r="I379" s="11"/>
      <c r="J379" s="6"/>
    </row>
    <row r="380" spans="1:10" s="5" customFormat="1">
      <c r="A380" s="6"/>
      <c r="B380" s="3"/>
      <c r="C380" s="17"/>
      <c r="D380" s="17"/>
      <c r="E380" s="12"/>
      <c r="F380" s="19"/>
      <c r="G380" s="10"/>
      <c r="H380" s="11"/>
      <c r="I380" s="11"/>
      <c r="J380" s="6"/>
    </row>
    <row r="381" spans="1:10" s="5" customFormat="1">
      <c r="A381" s="6"/>
      <c r="B381" s="3"/>
      <c r="C381" s="17"/>
      <c r="D381" s="17"/>
      <c r="E381" s="12"/>
      <c r="F381" s="19"/>
      <c r="G381" s="10"/>
      <c r="H381" s="11"/>
      <c r="I381" s="11"/>
      <c r="J381" s="6"/>
    </row>
    <row r="382" spans="1:10" s="5" customFormat="1">
      <c r="A382" s="6"/>
      <c r="B382" s="3"/>
      <c r="C382" s="17"/>
      <c r="D382" s="17"/>
      <c r="E382" s="12"/>
      <c r="F382" s="19"/>
      <c r="G382" s="10"/>
      <c r="H382" s="11"/>
      <c r="I382" s="11"/>
      <c r="J382" s="6"/>
    </row>
    <row r="383" spans="1:10" s="5" customFormat="1">
      <c r="A383" s="6"/>
      <c r="B383" s="3"/>
      <c r="C383" s="17"/>
      <c r="D383" s="17"/>
      <c r="E383" s="12"/>
      <c r="F383" s="19"/>
      <c r="G383" s="10"/>
      <c r="H383" s="11"/>
      <c r="I383" s="11"/>
      <c r="J383" s="6"/>
    </row>
    <row r="384" spans="1:10" s="5" customFormat="1">
      <c r="A384" s="6"/>
      <c r="B384" s="3"/>
      <c r="C384" s="17"/>
      <c r="D384" s="17"/>
      <c r="E384" s="12"/>
      <c r="F384" s="19"/>
      <c r="G384" s="10"/>
      <c r="H384" s="11"/>
      <c r="I384" s="11"/>
      <c r="J384" s="6"/>
    </row>
    <row r="385" spans="1:10" s="5" customFormat="1">
      <c r="A385" s="6"/>
      <c r="B385" s="3"/>
      <c r="C385" s="17"/>
      <c r="D385" s="17"/>
      <c r="E385" s="12"/>
      <c r="F385" s="19"/>
      <c r="G385" s="10"/>
      <c r="H385" s="11"/>
      <c r="I385" s="11"/>
      <c r="J385" s="6"/>
    </row>
    <row r="386" spans="1:10" s="5" customFormat="1">
      <c r="A386" s="6"/>
      <c r="B386" s="3"/>
      <c r="C386" s="17"/>
      <c r="D386" s="17"/>
      <c r="E386" s="12"/>
      <c r="F386" s="19"/>
      <c r="G386" s="10"/>
      <c r="H386" s="11"/>
      <c r="I386" s="11"/>
      <c r="J386" s="6"/>
    </row>
    <row r="387" spans="1:10" s="5" customFormat="1">
      <c r="A387" s="6"/>
      <c r="B387" s="3"/>
      <c r="C387" s="17"/>
      <c r="D387" s="17"/>
      <c r="E387" s="12"/>
      <c r="F387" s="19"/>
      <c r="G387" s="10"/>
      <c r="H387" s="11"/>
      <c r="I387" s="11"/>
      <c r="J387" s="6"/>
    </row>
    <row r="388" spans="1:10" s="5" customFormat="1">
      <c r="A388" s="6"/>
      <c r="B388" s="3"/>
      <c r="C388" s="17"/>
      <c r="D388" s="17"/>
      <c r="E388" s="12"/>
      <c r="F388" s="19"/>
      <c r="G388" s="10"/>
      <c r="H388" s="11"/>
      <c r="I388" s="11"/>
      <c r="J388" s="6"/>
    </row>
    <row r="389" spans="1:10" s="5" customFormat="1">
      <c r="A389" s="6"/>
      <c r="B389" s="3"/>
      <c r="C389" s="17"/>
      <c r="D389" s="17"/>
      <c r="E389" s="12"/>
      <c r="F389" s="19"/>
      <c r="G389" s="10"/>
      <c r="H389" s="11"/>
      <c r="I389" s="11"/>
      <c r="J389" s="6"/>
    </row>
    <row r="390" spans="1:10" s="5" customFormat="1">
      <c r="A390" s="6"/>
      <c r="B390" s="3"/>
      <c r="C390" s="17"/>
      <c r="D390" s="17"/>
      <c r="E390" s="12"/>
      <c r="F390" s="19"/>
      <c r="G390" s="10"/>
      <c r="H390" s="11"/>
      <c r="I390" s="11"/>
      <c r="J390" s="6"/>
    </row>
    <row r="391" spans="1:10" s="5" customFormat="1">
      <c r="A391" s="6"/>
      <c r="B391" s="3"/>
      <c r="C391" s="17"/>
      <c r="D391" s="17"/>
      <c r="E391" s="12"/>
      <c r="F391" s="19"/>
      <c r="G391" s="10"/>
      <c r="H391" s="11"/>
      <c r="I391" s="11"/>
      <c r="J391" s="6"/>
    </row>
    <row r="392" spans="1:10" s="5" customFormat="1">
      <c r="A392" s="6"/>
      <c r="B392" s="3"/>
      <c r="C392" s="17"/>
      <c r="D392" s="17"/>
      <c r="E392" s="12"/>
      <c r="F392" s="19"/>
      <c r="G392" s="10"/>
      <c r="H392" s="11"/>
      <c r="I392" s="11"/>
      <c r="J392" s="6"/>
    </row>
    <row r="393" spans="1:10" s="5" customFormat="1">
      <c r="A393" s="6"/>
      <c r="B393" s="3"/>
      <c r="C393" s="17"/>
      <c r="D393" s="17"/>
      <c r="E393" s="12"/>
      <c r="F393" s="19"/>
      <c r="G393" s="10"/>
      <c r="H393" s="11"/>
      <c r="I393" s="11"/>
      <c r="J393" s="6"/>
    </row>
    <row r="394" spans="1:10" s="5" customFormat="1">
      <c r="A394" s="6"/>
      <c r="B394" s="3"/>
      <c r="C394" s="17"/>
      <c r="D394" s="17"/>
      <c r="E394" s="12"/>
      <c r="F394" s="19"/>
      <c r="G394" s="10"/>
      <c r="H394" s="11"/>
      <c r="I394" s="11"/>
      <c r="J394" s="6"/>
    </row>
    <row r="395" spans="1:10" s="5" customFormat="1">
      <c r="A395" s="6"/>
      <c r="B395" s="3"/>
      <c r="C395" s="17"/>
      <c r="D395" s="17"/>
      <c r="E395" s="12"/>
      <c r="F395" s="19"/>
      <c r="G395" s="10"/>
      <c r="H395" s="11"/>
      <c r="I395" s="11"/>
      <c r="J395" s="6"/>
    </row>
    <row r="396" spans="1:10" s="5" customFormat="1">
      <c r="A396" s="6"/>
      <c r="B396" s="3"/>
      <c r="C396" s="17"/>
      <c r="D396" s="17"/>
      <c r="E396" s="12"/>
      <c r="F396" s="19"/>
      <c r="G396" s="10"/>
      <c r="H396" s="11"/>
      <c r="I396" s="11"/>
      <c r="J396" s="6"/>
    </row>
    <row r="397" spans="1:10" s="5" customFormat="1">
      <c r="A397" s="6"/>
      <c r="B397" s="3"/>
      <c r="C397" s="17"/>
      <c r="D397" s="17"/>
      <c r="E397" s="12"/>
      <c r="F397" s="19"/>
      <c r="G397" s="10"/>
      <c r="H397" s="11"/>
      <c r="I397" s="11"/>
      <c r="J397" s="6"/>
    </row>
    <row r="398" spans="1:10" s="5" customFormat="1">
      <c r="A398" s="6"/>
      <c r="B398" s="3"/>
      <c r="C398" s="17"/>
      <c r="D398" s="17"/>
      <c r="E398" s="12"/>
      <c r="F398" s="19"/>
      <c r="G398" s="10"/>
      <c r="H398" s="11"/>
      <c r="I398" s="11"/>
      <c r="J398" s="6"/>
    </row>
    <row r="399" spans="1:10" s="5" customFormat="1">
      <c r="A399" s="6"/>
      <c r="B399" s="3"/>
      <c r="C399" s="17"/>
      <c r="D399" s="17"/>
      <c r="E399" s="12"/>
      <c r="F399" s="19"/>
      <c r="G399" s="10"/>
      <c r="H399" s="11"/>
      <c r="I399" s="11"/>
      <c r="J399" s="6"/>
    </row>
    <row r="400" spans="1:10" s="5" customFormat="1">
      <c r="A400" s="6"/>
      <c r="B400" s="3"/>
      <c r="C400" s="17"/>
      <c r="D400" s="17"/>
      <c r="E400" s="12"/>
      <c r="F400" s="19"/>
      <c r="G400" s="10"/>
      <c r="H400" s="11"/>
      <c r="I400" s="11"/>
      <c r="J400" s="6"/>
    </row>
    <row r="401" spans="1:10" s="5" customFormat="1">
      <c r="A401" s="6"/>
      <c r="B401" s="3"/>
      <c r="C401" s="17"/>
      <c r="D401" s="17"/>
      <c r="E401" s="12"/>
      <c r="F401" s="19"/>
      <c r="G401" s="10"/>
      <c r="H401" s="11"/>
      <c r="I401" s="11"/>
      <c r="J401" s="6"/>
    </row>
    <row r="402" spans="1:10" s="5" customFormat="1">
      <c r="A402" s="6"/>
      <c r="B402" s="3"/>
      <c r="C402" s="17"/>
      <c r="D402" s="17"/>
      <c r="E402" s="12"/>
      <c r="F402" s="19"/>
      <c r="G402" s="10"/>
      <c r="H402" s="11"/>
      <c r="I402" s="11"/>
      <c r="J402" s="6"/>
    </row>
    <row r="403" spans="1:10" s="5" customFormat="1">
      <c r="A403" s="6"/>
      <c r="B403" s="3"/>
      <c r="C403" s="17"/>
      <c r="D403" s="17"/>
      <c r="E403" s="12"/>
      <c r="F403" s="19"/>
      <c r="G403" s="10"/>
      <c r="H403" s="11"/>
      <c r="I403" s="11"/>
      <c r="J403" s="6"/>
    </row>
    <row r="404" spans="1:10" s="5" customFormat="1">
      <c r="A404" s="6"/>
      <c r="B404" s="3"/>
      <c r="C404" s="17"/>
      <c r="D404" s="17"/>
      <c r="E404" s="12"/>
      <c r="F404" s="19"/>
      <c r="G404" s="10"/>
      <c r="H404" s="11"/>
      <c r="I404" s="11"/>
      <c r="J404" s="6"/>
    </row>
    <row r="405" spans="1:10" s="5" customFormat="1">
      <c r="A405" s="6"/>
      <c r="B405" s="3"/>
      <c r="C405" s="17"/>
      <c r="D405" s="17"/>
      <c r="E405" s="12"/>
      <c r="F405" s="19"/>
      <c r="G405" s="10"/>
      <c r="H405" s="11"/>
      <c r="I405" s="11"/>
      <c r="J405" s="6"/>
    </row>
    <row r="406" spans="1:10" s="5" customFormat="1">
      <c r="A406" s="6"/>
      <c r="B406" s="3"/>
      <c r="C406" s="17"/>
      <c r="D406" s="17"/>
      <c r="E406" s="12"/>
      <c r="F406" s="19"/>
      <c r="G406" s="10"/>
      <c r="H406" s="11"/>
      <c r="I406" s="11"/>
      <c r="J406" s="6"/>
    </row>
    <row r="407" spans="1:10" s="5" customFormat="1">
      <c r="A407" s="6"/>
      <c r="B407" s="3"/>
      <c r="C407" s="17"/>
      <c r="D407" s="17"/>
      <c r="E407" s="12"/>
      <c r="F407" s="19"/>
      <c r="G407" s="10"/>
      <c r="H407" s="11"/>
      <c r="I407" s="11"/>
      <c r="J407" s="6"/>
    </row>
    <row r="408" spans="1:10" s="5" customFormat="1">
      <c r="A408" s="6"/>
      <c r="B408" s="3"/>
      <c r="C408" s="17"/>
      <c r="D408" s="17"/>
      <c r="E408" s="12"/>
      <c r="F408" s="19"/>
      <c r="G408" s="10"/>
      <c r="H408" s="11"/>
      <c r="I408" s="11"/>
      <c r="J408" s="6"/>
    </row>
    <row r="409" spans="1:10" s="5" customFormat="1">
      <c r="A409" s="6"/>
      <c r="B409" s="3"/>
      <c r="C409" s="17"/>
      <c r="D409" s="17"/>
      <c r="E409" s="12"/>
      <c r="F409" s="19"/>
      <c r="G409" s="10"/>
      <c r="H409" s="11"/>
      <c r="I409" s="11"/>
      <c r="J409" s="6"/>
    </row>
    <row r="410" spans="1:10" s="5" customFormat="1">
      <c r="A410" s="6"/>
      <c r="B410" s="3"/>
      <c r="C410" s="17"/>
      <c r="D410" s="17"/>
      <c r="E410" s="12"/>
      <c r="F410" s="19"/>
      <c r="G410" s="10"/>
      <c r="H410" s="11"/>
      <c r="I410" s="11"/>
      <c r="J410" s="6"/>
    </row>
    <row r="411" spans="1:10" s="5" customFormat="1">
      <c r="A411" s="6"/>
      <c r="B411" s="3"/>
      <c r="C411" s="17"/>
      <c r="D411" s="17"/>
      <c r="E411" s="12"/>
      <c r="F411" s="19"/>
      <c r="G411" s="10"/>
      <c r="H411" s="11"/>
      <c r="I411" s="11"/>
      <c r="J411" s="6"/>
    </row>
    <row r="412" spans="1:10" s="5" customFormat="1">
      <c r="A412" s="6"/>
      <c r="B412" s="3"/>
      <c r="C412" s="17"/>
      <c r="D412" s="17"/>
      <c r="E412" s="12"/>
      <c r="F412" s="19"/>
      <c r="G412" s="10"/>
      <c r="H412" s="11"/>
      <c r="I412" s="11"/>
      <c r="J412" s="6"/>
    </row>
    <row r="413" spans="1:10" s="5" customFormat="1">
      <c r="A413" s="6"/>
      <c r="B413" s="3"/>
      <c r="C413" s="17"/>
      <c r="D413" s="17"/>
      <c r="E413" s="12"/>
      <c r="F413" s="19"/>
      <c r="G413" s="10"/>
      <c r="H413" s="11"/>
      <c r="I413" s="11"/>
      <c r="J413" s="6"/>
    </row>
    <row r="414" spans="1:10" s="5" customFormat="1">
      <c r="A414" s="6"/>
      <c r="B414" s="3"/>
      <c r="C414" s="17"/>
      <c r="D414" s="17"/>
      <c r="E414" s="12"/>
      <c r="F414" s="19"/>
      <c r="G414" s="10"/>
      <c r="H414" s="11"/>
      <c r="I414" s="11"/>
      <c r="J414" s="6"/>
    </row>
    <row r="415" spans="1:10" s="5" customFormat="1">
      <c r="A415" s="6"/>
      <c r="B415" s="3"/>
      <c r="C415" s="17"/>
      <c r="D415" s="17"/>
      <c r="E415" s="12"/>
      <c r="F415" s="19"/>
      <c r="G415" s="10"/>
      <c r="H415" s="11"/>
      <c r="I415" s="11"/>
      <c r="J415" s="6"/>
    </row>
    <row r="416" spans="1:10" s="5" customFormat="1">
      <c r="A416" s="6"/>
      <c r="B416" s="3"/>
      <c r="C416" s="17"/>
      <c r="D416" s="17"/>
      <c r="E416" s="12"/>
      <c r="F416" s="19"/>
      <c r="G416" s="10"/>
      <c r="H416" s="11"/>
      <c r="I416" s="11"/>
      <c r="J416" s="6"/>
    </row>
    <row r="417" spans="1:10" s="5" customFormat="1">
      <c r="A417" s="6"/>
      <c r="B417" s="3"/>
      <c r="C417" s="17"/>
      <c r="D417" s="17"/>
      <c r="E417" s="12"/>
      <c r="F417" s="19"/>
      <c r="G417" s="10"/>
      <c r="H417" s="11"/>
      <c r="I417" s="11"/>
      <c r="J417" s="6"/>
    </row>
    <row r="418" spans="1:10" s="5" customFormat="1">
      <c r="A418" s="6"/>
      <c r="B418" s="3"/>
      <c r="C418" s="17"/>
      <c r="D418" s="17"/>
      <c r="E418" s="12"/>
      <c r="F418" s="19"/>
      <c r="G418" s="10"/>
      <c r="H418" s="11"/>
      <c r="I418" s="11"/>
      <c r="J418" s="6"/>
    </row>
    <row r="419" spans="1:10" s="5" customFormat="1">
      <c r="A419" s="6"/>
      <c r="B419" s="3"/>
      <c r="C419" s="17"/>
      <c r="D419" s="17"/>
      <c r="E419" s="12"/>
      <c r="F419" s="19"/>
      <c r="G419" s="10"/>
      <c r="H419" s="11"/>
      <c r="I419" s="11"/>
      <c r="J419" s="6"/>
    </row>
    <row r="420" spans="1:10" s="5" customFormat="1">
      <c r="A420" s="6"/>
      <c r="B420" s="3"/>
      <c r="C420" s="17"/>
      <c r="D420" s="17"/>
      <c r="E420" s="12"/>
      <c r="F420" s="19"/>
      <c r="G420" s="10"/>
      <c r="H420" s="11"/>
      <c r="I420" s="11"/>
      <c r="J420" s="6"/>
    </row>
    <row r="421" spans="1:10" s="5" customFormat="1">
      <c r="A421" s="6"/>
      <c r="B421" s="3"/>
      <c r="C421" s="17"/>
      <c r="D421" s="17"/>
      <c r="E421" s="12"/>
      <c r="F421" s="19"/>
      <c r="G421" s="10"/>
      <c r="H421" s="11"/>
      <c r="I421" s="11"/>
      <c r="J421" s="6"/>
    </row>
    <row r="422" spans="1:10" s="5" customFormat="1">
      <c r="A422" s="6"/>
      <c r="B422" s="3"/>
      <c r="C422" s="17"/>
      <c r="D422" s="17"/>
      <c r="E422" s="12"/>
      <c r="F422" s="19"/>
      <c r="G422" s="10"/>
      <c r="H422" s="11"/>
      <c r="I422" s="11"/>
      <c r="J422" s="6"/>
    </row>
    <row r="423" spans="1:10" s="5" customFormat="1">
      <c r="A423" s="6"/>
      <c r="B423" s="3"/>
      <c r="C423" s="17"/>
      <c r="D423" s="17"/>
      <c r="E423" s="12"/>
      <c r="F423" s="19"/>
      <c r="G423" s="10"/>
      <c r="H423" s="11"/>
      <c r="I423" s="11"/>
      <c r="J423" s="6"/>
    </row>
    <row r="424" spans="1:10" s="5" customFormat="1">
      <c r="A424" s="6"/>
      <c r="B424" s="3"/>
      <c r="C424" s="17"/>
      <c r="D424" s="17"/>
      <c r="E424" s="12"/>
      <c r="F424" s="19"/>
      <c r="G424" s="10"/>
      <c r="H424" s="11"/>
      <c r="I424" s="11"/>
      <c r="J424" s="6"/>
    </row>
    <row r="425" spans="1:10" s="5" customFormat="1">
      <c r="A425" s="6"/>
      <c r="B425" s="3"/>
      <c r="C425" s="17"/>
      <c r="D425" s="17"/>
      <c r="E425" s="12"/>
      <c r="F425" s="19"/>
      <c r="G425" s="10"/>
      <c r="H425" s="11"/>
      <c r="I425" s="11"/>
      <c r="J425" s="6"/>
    </row>
    <row r="426" spans="1:10" s="5" customFormat="1">
      <c r="A426" s="6"/>
      <c r="B426" s="3"/>
      <c r="C426" s="17"/>
      <c r="D426" s="17"/>
      <c r="E426" s="12"/>
      <c r="F426" s="19"/>
      <c r="G426" s="10"/>
      <c r="H426" s="11"/>
      <c r="I426" s="11"/>
      <c r="J426" s="6"/>
    </row>
    <row r="427" spans="1:10" s="5" customFormat="1">
      <c r="A427" s="6"/>
      <c r="B427" s="3"/>
      <c r="C427" s="17"/>
      <c r="D427" s="17"/>
      <c r="E427" s="12"/>
      <c r="F427" s="19"/>
      <c r="G427" s="10"/>
      <c r="H427" s="11"/>
      <c r="I427" s="11"/>
      <c r="J427" s="6"/>
    </row>
    <row r="428" spans="1:10" s="5" customFormat="1">
      <c r="A428" s="6"/>
      <c r="B428" s="3"/>
      <c r="C428" s="17"/>
      <c r="D428" s="17"/>
      <c r="E428" s="12"/>
      <c r="F428" s="19"/>
      <c r="G428" s="10"/>
      <c r="H428" s="11"/>
      <c r="I428" s="11"/>
      <c r="J428" s="6"/>
    </row>
    <row r="429" spans="1:10" s="5" customFormat="1">
      <c r="A429" s="6"/>
      <c r="B429" s="3"/>
      <c r="C429" s="17"/>
      <c r="D429" s="17"/>
      <c r="E429" s="12"/>
      <c r="F429" s="19"/>
      <c r="G429" s="10"/>
      <c r="H429" s="11"/>
      <c r="I429" s="11"/>
      <c r="J429" s="6"/>
    </row>
    <row r="430" spans="1:10" s="5" customFormat="1">
      <c r="A430" s="6"/>
      <c r="B430" s="3"/>
      <c r="C430" s="17"/>
      <c r="D430" s="17"/>
      <c r="E430" s="12"/>
      <c r="F430" s="19"/>
      <c r="G430" s="10"/>
      <c r="H430" s="11"/>
      <c r="I430" s="11"/>
      <c r="J430" s="6"/>
    </row>
    <row r="431" spans="1:10" s="5" customFormat="1">
      <c r="A431" s="6"/>
      <c r="B431" s="3"/>
      <c r="C431" s="17"/>
      <c r="D431" s="17"/>
      <c r="E431" s="12"/>
      <c r="F431" s="19"/>
      <c r="G431" s="10"/>
      <c r="H431" s="11"/>
      <c r="I431" s="11"/>
      <c r="J431" s="6"/>
    </row>
    <row r="432" spans="1:10" s="5" customFormat="1">
      <c r="A432" s="6"/>
      <c r="B432" s="3"/>
      <c r="C432" s="17"/>
      <c r="D432" s="17"/>
      <c r="E432" s="12"/>
      <c r="F432" s="19"/>
      <c r="G432" s="10"/>
      <c r="H432" s="11"/>
      <c r="I432" s="11"/>
      <c r="J432" s="6"/>
    </row>
    <row r="433" spans="1:10" s="5" customFormat="1">
      <c r="A433" s="6"/>
      <c r="B433" s="3"/>
      <c r="C433" s="17"/>
      <c r="D433" s="17"/>
      <c r="E433" s="12"/>
      <c r="F433" s="19"/>
      <c r="G433" s="10"/>
      <c r="H433" s="11"/>
      <c r="I433" s="11"/>
      <c r="J433" s="6"/>
    </row>
    <row r="434" spans="1:10" s="5" customFormat="1">
      <c r="A434" s="6"/>
      <c r="B434" s="3"/>
      <c r="C434" s="17"/>
      <c r="D434" s="17"/>
      <c r="E434" s="12"/>
      <c r="F434" s="19"/>
      <c r="G434" s="10"/>
      <c r="H434" s="11"/>
      <c r="I434" s="11"/>
      <c r="J434" s="6"/>
    </row>
    <row r="435" spans="1:10" s="5" customFormat="1">
      <c r="A435" s="6"/>
      <c r="B435" s="3"/>
      <c r="C435" s="17"/>
      <c r="D435" s="17"/>
      <c r="E435" s="12"/>
      <c r="F435" s="19"/>
      <c r="G435" s="10"/>
      <c r="H435" s="11"/>
      <c r="I435" s="11"/>
      <c r="J435" s="6"/>
    </row>
    <row r="436" spans="1:10" s="5" customFormat="1">
      <c r="A436" s="6"/>
      <c r="B436" s="3"/>
      <c r="C436" s="17"/>
      <c r="D436" s="17"/>
      <c r="E436" s="12"/>
      <c r="F436" s="19"/>
      <c r="G436" s="10"/>
      <c r="H436" s="11"/>
      <c r="I436" s="11"/>
      <c r="J436" s="6"/>
    </row>
    <row r="437" spans="1:10" s="5" customFormat="1">
      <c r="A437" s="6"/>
      <c r="B437" s="3"/>
      <c r="C437" s="17"/>
      <c r="D437" s="17"/>
      <c r="E437" s="12"/>
      <c r="F437" s="19"/>
      <c r="G437" s="10"/>
      <c r="H437" s="11"/>
      <c r="I437" s="11"/>
      <c r="J437" s="6"/>
    </row>
    <row r="438" spans="1:10" s="5" customFormat="1">
      <c r="A438" s="6"/>
      <c r="B438" s="3"/>
      <c r="C438" s="17"/>
      <c r="D438" s="17"/>
      <c r="E438" s="12"/>
      <c r="F438" s="19"/>
      <c r="G438" s="10"/>
      <c r="H438" s="11"/>
      <c r="I438" s="11"/>
      <c r="J438" s="6"/>
    </row>
    <row r="439" spans="1:10" s="5" customFormat="1">
      <c r="A439" s="6"/>
      <c r="B439" s="3"/>
      <c r="C439" s="17"/>
      <c r="D439" s="17"/>
      <c r="E439" s="12"/>
      <c r="F439" s="19"/>
      <c r="G439" s="10"/>
      <c r="H439" s="11"/>
      <c r="I439" s="11"/>
      <c r="J439" s="6"/>
    </row>
    <row r="440" spans="1:10" s="5" customFormat="1">
      <c r="A440" s="6"/>
      <c r="B440" s="3"/>
      <c r="C440" s="17"/>
      <c r="D440" s="17"/>
      <c r="E440" s="12"/>
      <c r="F440" s="19"/>
      <c r="G440" s="10"/>
      <c r="H440" s="11"/>
      <c r="I440" s="11"/>
      <c r="J440" s="6"/>
    </row>
    <row r="441" spans="1:10" s="5" customFormat="1">
      <c r="A441" s="6"/>
      <c r="B441" s="3"/>
      <c r="C441" s="17"/>
      <c r="D441" s="17"/>
      <c r="E441" s="12"/>
      <c r="F441" s="19"/>
      <c r="G441" s="10"/>
      <c r="H441" s="11"/>
      <c r="I441" s="11"/>
      <c r="J441" s="6"/>
    </row>
    <row r="442" spans="1:10" s="5" customFormat="1">
      <c r="A442" s="6"/>
      <c r="B442" s="3"/>
      <c r="C442" s="17"/>
      <c r="D442" s="17"/>
      <c r="E442" s="12"/>
      <c r="F442" s="19"/>
      <c r="G442" s="10"/>
      <c r="H442" s="11"/>
      <c r="I442" s="11"/>
      <c r="J442" s="6"/>
    </row>
    <row r="443" spans="1:10" s="5" customFormat="1">
      <c r="A443" s="6"/>
      <c r="B443" s="3"/>
      <c r="C443" s="17"/>
      <c r="D443" s="17"/>
      <c r="E443" s="12"/>
      <c r="F443" s="19"/>
      <c r="G443" s="10"/>
      <c r="H443" s="11"/>
      <c r="I443" s="11"/>
      <c r="J443" s="6"/>
    </row>
    <row r="444" spans="1:10" s="5" customFormat="1">
      <c r="A444" s="6"/>
      <c r="B444" s="3"/>
      <c r="C444" s="17"/>
      <c r="D444" s="17"/>
      <c r="E444" s="12"/>
      <c r="F444" s="19"/>
      <c r="G444" s="10"/>
      <c r="H444" s="11"/>
      <c r="I444" s="11"/>
      <c r="J444" s="6"/>
    </row>
    <row r="445" spans="1:10" s="5" customFormat="1">
      <c r="A445" s="6"/>
      <c r="B445" s="3"/>
      <c r="C445" s="17"/>
      <c r="D445" s="17"/>
      <c r="E445" s="12"/>
      <c r="F445" s="19"/>
      <c r="G445" s="10"/>
      <c r="H445" s="11"/>
      <c r="I445" s="11"/>
      <c r="J445" s="6"/>
    </row>
    <row r="446" spans="1:10" s="5" customFormat="1">
      <c r="A446" s="6"/>
      <c r="B446" s="3"/>
      <c r="C446" s="17"/>
      <c r="D446" s="17"/>
      <c r="E446" s="12"/>
      <c r="F446" s="19"/>
      <c r="G446" s="10"/>
      <c r="H446" s="11"/>
      <c r="I446" s="11"/>
      <c r="J446" s="6"/>
    </row>
    <row r="447" spans="1:10" s="5" customFormat="1">
      <c r="A447" s="6"/>
      <c r="B447" s="3"/>
      <c r="C447" s="17"/>
      <c r="D447" s="17"/>
      <c r="E447" s="12"/>
      <c r="F447" s="19"/>
      <c r="G447" s="10"/>
      <c r="H447" s="11"/>
      <c r="I447" s="11"/>
      <c r="J447" s="6"/>
    </row>
    <row r="448" spans="1:10" s="5" customFormat="1">
      <c r="A448" s="6"/>
      <c r="B448" s="3"/>
      <c r="C448" s="17"/>
      <c r="D448" s="17"/>
      <c r="E448" s="12"/>
      <c r="F448" s="19"/>
      <c r="G448" s="10"/>
      <c r="H448" s="11"/>
      <c r="I448" s="11"/>
      <c r="J448" s="6"/>
    </row>
    <row r="449" spans="1:10" s="5" customFormat="1">
      <c r="A449" s="6"/>
      <c r="B449" s="3"/>
      <c r="C449" s="17"/>
      <c r="D449" s="17"/>
      <c r="E449" s="12"/>
      <c r="F449" s="19"/>
      <c r="G449" s="10"/>
      <c r="H449" s="11"/>
      <c r="I449" s="11"/>
      <c r="J449" s="6"/>
    </row>
    <row r="450" spans="1:10" s="5" customFormat="1">
      <c r="A450" s="6"/>
      <c r="B450" s="3"/>
      <c r="C450" s="17"/>
      <c r="D450" s="17"/>
      <c r="E450" s="12"/>
      <c r="F450" s="19"/>
      <c r="G450" s="10"/>
      <c r="H450" s="11"/>
      <c r="I450" s="11"/>
      <c r="J450" s="6"/>
    </row>
    <row r="451" spans="1:10" s="5" customFormat="1">
      <c r="A451" s="6"/>
      <c r="B451" s="3"/>
      <c r="C451" s="17"/>
      <c r="D451" s="17"/>
      <c r="E451" s="12"/>
      <c r="F451" s="19"/>
      <c r="G451" s="10"/>
      <c r="H451" s="11"/>
      <c r="I451" s="11"/>
      <c r="J451" s="6"/>
    </row>
    <row r="452" spans="1:10" s="5" customFormat="1">
      <c r="A452" s="6"/>
      <c r="B452" s="3"/>
      <c r="C452" s="17"/>
      <c r="D452" s="17"/>
      <c r="E452" s="12"/>
      <c r="F452" s="19"/>
      <c r="G452" s="10"/>
      <c r="H452" s="11"/>
      <c r="I452" s="11"/>
      <c r="J452" s="6"/>
    </row>
    <row r="453" spans="1:10" s="5" customFormat="1">
      <c r="A453" s="6"/>
      <c r="B453" s="3"/>
      <c r="C453" s="17"/>
      <c r="D453" s="17"/>
      <c r="E453" s="12"/>
      <c r="F453" s="19"/>
      <c r="G453" s="10"/>
      <c r="H453" s="11"/>
      <c r="I453" s="11"/>
      <c r="J453" s="6"/>
    </row>
    <row r="454" spans="1:10" s="5" customFormat="1">
      <c r="A454" s="6"/>
      <c r="B454" s="3"/>
      <c r="C454" s="17"/>
      <c r="D454" s="17"/>
      <c r="E454" s="12"/>
      <c r="F454" s="19"/>
      <c r="G454" s="10"/>
      <c r="H454" s="11"/>
      <c r="I454" s="11"/>
      <c r="J454" s="6"/>
    </row>
    <row r="455" spans="1:10" s="5" customFormat="1">
      <c r="A455" s="6"/>
      <c r="B455" s="3"/>
      <c r="C455" s="17"/>
      <c r="D455" s="17"/>
      <c r="E455" s="12"/>
      <c r="F455" s="19"/>
      <c r="G455" s="10"/>
      <c r="H455" s="11"/>
      <c r="I455" s="11"/>
      <c r="J455" s="6"/>
    </row>
    <row r="456" spans="1:10" s="5" customFormat="1">
      <c r="A456" s="6"/>
      <c r="B456" s="3"/>
      <c r="C456" s="17"/>
      <c r="D456" s="17"/>
      <c r="E456" s="12"/>
      <c r="F456" s="19"/>
      <c r="G456" s="10"/>
      <c r="H456" s="11"/>
      <c r="I456" s="11"/>
      <c r="J456" s="6"/>
    </row>
    <row r="457" spans="1:10" s="5" customFormat="1">
      <c r="A457" s="6"/>
      <c r="B457" s="3"/>
      <c r="C457" s="17"/>
      <c r="D457" s="17"/>
      <c r="E457" s="12"/>
      <c r="F457" s="19"/>
      <c r="G457" s="10"/>
      <c r="H457" s="11"/>
      <c r="I457" s="11"/>
      <c r="J457" s="6"/>
    </row>
    <row r="458" spans="1:10" s="5" customFormat="1">
      <c r="A458" s="6"/>
      <c r="B458" s="3"/>
      <c r="C458" s="17"/>
      <c r="D458" s="17"/>
      <c r="E458" s="12"/>
      <c r="F458" s="19"/>
      <c r="G458" s="10"/>
      <c r="H458" s="11"/>
      <c r="I458" s="11"/>
      <c r="J458" s="6"/>
    </row>
    <row r="459" spans="1:10" s="5" customFormat="1">
      <c r="A459" s="6"/>
      <c r="B459" s="3"/>
      <c r="C459" s="17"/>
      <c r="D459" s="17"/>
      <c r="E459" s="12"/>
      <c r="F459" s="19"/>
      <c r="G459" s="10"/>
      <c r="H459" s="11"/>
      <c r="I459" s="11"/>
      <c r="J459" s="6"/>
    </row>
    <row r="460" spans="1:10" s="5" customFormat="1">
      <c r="A460" s="6"/>
      <c r="B460" s="3"/>
      <c r="C460" s="17"/>
      <c r="D460" s="17"/>
      <c r="E460" s="12"/>
      <c r="F460" s="19"/>
      <c r="G460" s="10"/>
      <c r="H460" s="11"/>
      <c r="I460" s="11"/>
      <c r="J460" s="6"/>
    </row>
    <row r="461" spans="1:10" s="5" customFormat="1">
      <c r="A461" s="6"/>
      <c r="B461" s="3"/>
      <c r="C461" s="17"/>
      <c r="D461" s="17"/>
      <c r="E461" s="12"/>
      <c r="F461" s="19"/>
      <c r="G461" s="10"/>
      <c r="H461" s="11"/>
      <c r="I461" s="11"/>
      <c r="J461" s="6"/>
    </row>
    <row r="462" spans="1:10" s="5" customFormat="1">
      <c r="A462" s="6"/>
      <c r="B462" s="3"/>
      <c r="C462" s="17"/>
      <c r="D462" s="17"/>
      <c r="E462" s="12"/>
      <c r="F462" s="19"/>
      <c r="G462" s="10"/>
      <c r="H462" s="11"/>
      <c r="I462" s="11"/>
      <c r="J462" s="6"/>
    </row>
    <row r="463" spans="1:10" s="5" customFormat="1">
      <c r="A463" s="6"/>
      <c r="B463" s="3"/>
      <c r="C463" s="17"/>
      <c r="D463" s="17"/>
      <c r="E463" s="12"/>
      <c r="F463" s="19"/>
      <c r="G463" s="10"/>
      <c r="H463" s="11"/>
      <c r="I463" s="11"/>
      <c r="J463" s="6"/>
    </row>
    <row r="464" spans="1:10" s="5" customFormat="1">
      <c r="A464" s="6"/>
      <c r="B464" s="3"/>
      <c r="C464" s="17"/>
      <c r="D464" s="17"/>
      <c r="E464" s="12"/>
      <c r="F464" s="19"/>
      <c r="G464" s="10"/>
      <c r="H464" s="11"/>
      <c r="I464" s="11"/>
      <c r="J464" s="6"/>
    </row>
    <row r="465" spans="1:10" s="5" customFormat="1">
      <c r="A465" s="6"/>
      <c r="B465" s="3"/>
      <c r="C465" s="17"/>
      <c r="D465" s="17"/>
      <c r="E465" s="12"/>
      <c r="F465" s="19"/>
      <c r="G465" s="10"/>
      <c r="H465" s="11"/>
      <c r="I465" s="11"/>
      <c r="J465" s="6"/>
    </row>
    <row r="466" spans="1:10" s="5" customFormat="1">
      <c r="A466" s="6"/>
      <c r="B466" s="3"/>
      <c r="C466" s="17"/>
      <c r="D466" s="17"/>
      <c r="E466" s="12"/>
      <c r="F466" s="19"/>
      <c r="G466" s="10"/>
      <c r="H466" s="11"/>
      <c r="I466" s="11"/>
      <c r="J466" s="6"/>
    </row>
    <row r="467" spans="1:10" s="5" customFormat="1">
      <c r="A467" s="6"/>
      <c r="B467" s="3"/>
      <c r="C467" s="17"/>
      <c r="D467" s="17"/>
      <c r="E467" s="12"/>
      <c r="F467" s="19"/>
      <c r="G467" s="10"/>
      <c r="H467" s="11"/>
      <c r="I467" s="11"/>
      <c r="J467" s="6"/>
    </row>
    <row r="468" spans="1:10" s="5" customFormat="1">
      <c r="A468" s="6"/>
      <c r="B468" s="3"/>
      <c r="C468" s="17"/>
      <c r="D468" s="17"/>
      <c r="E468" s="12"/>
      <c r="F468" s="19"/>
      <c r="G468" s="10"/>
      <c r="H468" s="11"/>
      <c r="I468" s="11"/>
      <c r="J468" s="6"/>
    </row>
    <row r="469" spans="1:10" s="5" customFormat="1">
      <c r="A469" s="6"/>
      <c r="B469" s="3"/>
      <c r="C469" s="17"/>
      <c r="D469" s="17"/>
      <c r="E469" s="12"/>
      <c r="F469" s="19"/>
      <c r="G469" s="10"/>
      <c r="H469" s="11"/>
      <c r="I469" s="11"/>
      <c r="J469" s="6"/>
    </row>
    <row r="470" spans="1:10" s="5" customFormat="1">
      <c r="A470" s="6"/>
      <c r="B470" s="3"/>
      <c r="C470" s="17"/>
      <c r="D470" s="17"/>
      <c r="E470" s="12"/>
      <c r="F470" s="19"/>
      <c r="G470" s="10"/>
      <c r="H470" s="11"/>
      <c r="I470" s="11"/>
      <c r="J470" s="6"/>
    </row>
    <row r="471" spans="1:10" s="5" customFormat="1">
      <c r="A471" s="6"/>
      <c r="B471" s="3"/>
      <c r="C471" s="17"/>
      <c r="D471" s="17"/>
      <c r="E471" s="12"/>
      <c r="F471" s="19"/>
      <c r="G471" s="10"/>
      <c r="H471" s="11"/>
      <c r="I471" s="11"/>
      <c r="J471" s="6"/>
    </row>
    <row r="472" spans="1:10" s="5" customFormat="1">
      <c r="A472" s="6"/>
      <c r="B472" s="3"/>
      <c r="C472" s="17"/>
      <c r="D472" s="17"/>
      <c r="E472" s="12"/>
      <c r="F472" s="19"/>
      <c r="G472" s="10"/>
      <c r="H472" s="11"/>
      <c r="I472" s="11"/>
      <c r="J472" s="6"/>
    </row>
    <row r="473" spans="1:10" s="5" customFormat="1">
      <c r="A473" s="6"/>
      <c r="B473" s="3"/>
      <c r="C473" s="17"/>
      <c r="D473" s="17"/>
      <c r="E473" s="12"/>
      <c r="F473" s="19"/>
      <c r="G473" s="10"/>
      <c r="H473" s="11"/>
      <c r="I473" s="11"/>
      <c r="J473" s="6"/>
    </row>
    <row r="474" spans="1:10" s="5" customFormat="1">
      <c r="A474" s="6"/>
      <c r="B474" s="3"/>
      <c r="C474" s="17"/>
      <c r="D474" s="17"/>
      <c r="E474" s="12"/>
      <c r="F474" s="19"/>
      <c r="G474" s="10"/>
      <c r="H474" s="11"/>
      <c r="I474" s="11"/>
      <c r="J474" s="6"/>
    </row>
    <row r="475" spans="1:10" s="5" customFormat="1">
      <c r="A475" s="6"/>
      <c r="B475" s="3"/>
      <c r="C475" s="17"/>
      <c r="D475" s="17"/>
      <c r="E475" s="12"/>
      <c r="F475" s="19"/>
      <c r="G475" s="10"/>
      <c r="H475" s="11"/>
      <c r="I475" s="11"/>
      <c r="J475" s="6"/>
    </row>
    <row r="476" spans="1:10" s="5" customFormat="1">
      <c r="A476" s="6"/>
      <c r="B476" s="3"/>
      <c r="C476" s="17"/>
      <c r="D476" s="17"/>
      <c r="E476" s="12"/>
      <c r="F476" s="19"/>
      <c r="G476" s="10"/>
      <c r="H476" s="11"/>
      <c r="I476" s="11"/>
      <c r="J476" s="6"/>
    </row>
    <row r="477" spans="1:10" s="5" customFormat="1">
      <c r="A477" s="6"/>
      <c r="B477" s="3"/>
      <c r="C477" s="17"/>
      <c r="D477" s="17"/>
      <c r="E477" s="12"/>
      <c r="F477" s="19"/>
      <c r="G477" s="10"/>
      <c r="H477" s="11"/>
      <c r="I477" s="11"/>
      <c r="J477" s="6"/>
    </row>
    <row r="478" spans="1:10" s="5" customFormat="1">
      <c r="A478" s="6"/>
      <c r="B478" s="3"/>
      <c r="C478" s="17"/>
      <c r="D478" s="17"/>
      <c r="E478" s="12"/>
      <c r="F478" s="19"/>
      <c r="G478" s="10"/>
      <c r="H478" s="11"/>
      <c r="I478" s="11"/>
      <c r="J478" s="6"/>
    </row>
    <row r="479" spans="1:10" s="5" customFormat="1">
      <c r="A479" s="6"/>
      <c r="B479" s="3"/>
      <c r="C479" s="17"/>
      <c r="D479" s="17"/>
      <c r="E479" s="12"/>
      <c r="F479" s="19"/>
      <c r="G479" s="10"/>
      <c r="H479" s="11"/>
      <c r="I479" s="11"/>
      <c r="J479" s="6"/>
    </row>
    <row r="480" spans="1:10" s="5" customFormat="1">
      <c r="A480" s="6"/>
      <c r="B480" s="3"/>
      <c r="C480" s="17"/>
      <c r="D480" s="17"/>
      <c r="E480" s="12"/>
      <c r="F480" s="19"/>
      <c r="G480" s="10"/>
      <c r="H480" s="11"/>
      <c r="I480" s="11"/>
      <c r="J480" s="6"/>
    </row>
    <row r="481" spans="1:10" s="5" customFormat="1">
      <c r="A481" s="6"/>
      <c r="B481" s="3"/>
      <c r="C481" s="17"/>
      <c r="D481" s="17"/>
      <c r="E481" s="12"/>
      <c r="F481" s="19"/>
      <c r="G481" s="10"/>
      <c r="H481" s="11"/>
      <c r="I481" s="11"/>
      <c r="J481" s="6"/>
    </row>
    <row r="482" spans="1:10" s="5" customFormat="1">
      <c r="A482" s="6"/>
      <c r="B482" s="3"/>
      <c r="C482" s="17"/>
      <c r="D482" s="17"/>
      <c r="E482" s="12"/>
      <c r="F482" s="19"/>
      <c r="G482" s="10"/>
      <c r="H482" s="11"/>
      <c r="I482" s="11"/>
      <c r="J482" s="6"/>
    </row>
    <row r="483" spans="1:10" s="5" customFormat="1">
      <c r="A483" s="6"/>
      <c r="B483" s="3"/>
      <c r="C483" s="17"/>
      <c r="D483" s="17"/>
      <c r="E483" s="12"/>
      <c r="F483" s="19"/>
      <c r="G483" s="10"/>
      <c r="H483" s="11"/>
      <c r="I483" s="11"/>
      <c r="J483" s="6"/>
    </row>
    <row r="484" spans="1:10" s="5" customFormat="1">
      <c r="A484" s="6"/>
      <c r="B484" s="3"/>
      <c r="C484" s="17"/>
      <c r="D484" s="17"/>
      <c r="E484" s="12"/>
      <c r="F484" s="19"/>
      <c r="G484" s="10"/>
      <c r="H484" s="11"/>
      <c r="I484" s="11"/>
      <c r="J484" s="6"/>
    </row>
    <row r="485" spans="1:10" s="5" customFormat="1">
      <c r="A485" s="6"/>
      <c r="B485" s="3"/>
      <c r="C485" s="17"/>
      <c r="D485" s="17"/>
      <c r="E485" s="12"/>
      <c r="F485" s="19"/>
      <c r="G485" s="10"/>
      <c r="H485" s="11"/>
      <c r="I485" s="11"/>
      <c r="J485" s="6"/>
    </row>
    <row r="486" spans="1:10" s="5" customFormat="1">
      <c r="A486" s="6"/>
      <c r="B486" s="3"/>
      <c r="C486" s="17"/>
      <c r="D486" s="17"/>
      <c r="E486" s="12"/>
      <c r="F486" s="19"/>
      <c r="G486" s="10"/>
      <c r="H486" s="11"/>
      <c r="I486" s="11"/>
      <c r="J486" s="6"/>
    </row>
    <row r="487" spans="1:10" s="5" customFormat="1">
      <c r="A487" s="6"/>
      <c r="B487" s="3"/>
      <c r="C487" s="17"/>
      <c r="D487" s="17"/>
      <c r="E487" s="12"/>
      <c r="F487" s="19"/>
      <c r="G487" s="10"/>
      <c r="H487" s="11"/>
      <c r="I487" s="11"/>
      <c r="J487" s="6"/>
    </row>
    <row r="488" spans="1:10" s="5" customFormat="1">
      <c r="A488" s="6"/>
      <c r="B488" s="3"/>
      <c r="C488" s="17"/>
      <c r="D488" s="17"/>
      <c r="E488" s="12"/>
      <c r="F488" s="19"/>
      <c r="G488" s="10"/>
      <c r="H488" s="11"/>
      <c r="I488" s="11"/>
      <c r="J488" s="6"/>
    </row>
    <row r="489" spans="1:10" s="5" customFormat="1">
      <c r="A489" s="6"/>
      <c r="B489" s="3"/>
      <c r="C489" s="17"/>
      <c r="D489" s="17"/>
      <c r="E489" s="12"/>
      <c r="F489" s="19"/>
      <c r="G489" s="10"/>
      <c r="H489" s="11"/>
      <c r="I489" s="11"/>
      <c r="J489" s="6"/>
    </row>
    <row r="490" spans="1:10" s="5" customFormat="1">
      <c r="A490" s="6"/>
      <c r="B490" s="3"/>
      <c r="C490" s="17"/>
      <c r="D490" s="17"/>
      <c r="E490" s="12"/>
      <c r="F490" s="19"/>
      <c r="G490" s="10"/>
      <c r="H490" s="11"/>
      <c r="I490" s="11"/>
      <c r="J490" s="6"/>
    </row>
    <row r="491" spans="1:10" s="5" customFormat="1">
      <c r="A491" s="6"/>
      <c r="B491" s="3"/>
      <c r="C491" s="17"/>
      <c r="D491" s="17"/>
      <c r="E491" s="12"/>
      <c r="F491" s="19"/>
      <c r="G491" s="10"/>
      <c r="H491" s="11"/>
      <c r="I491" s="11"/>
      <c r="J491" s="6"/>
    </row>
    <row r="492" spans="1:10" s="5" customFormat="1">
      <c r="A492" s="6"/>
      <c r="B492" s="3"/>
      <c r="C492" s="17"/>
      <c r="D492" s="17"/>
      <c r="E492" s="12"/>
      <c r="F492" s="19"/>
      <c r="G492" s="10"/>
      <c r="H492" s="11"/>
      <c r="I492" s="11"/>
      <c r="J492" s="6"/>
    </row>
    <row r="493" spans="1:10" s="5" customFormat="1">
      <c r="A493" s="6"/>
      <c r="B493" s="3"/>
      <c r="C493" s="17"/>
      <c r="D493" s="17"/>
      <c r="E493" s="12"/>
      <c r="F493" s="19"/>
      <c r="G493" s="10"/>
      <c r="H493" s="11"/>
      <c r="I493" s="11"/>
      <c r="J493" s="6"/>
    </row>
    <row r="494" spans="1:10" s="5" customFormat="1">
      <c r="A494" s="6"/>
      <c r="B494" s="3"/>
      <c r="C494" s="17"/>
      <c r="D494" s="17"/>
      <c r="E494" s="12"/>
      <c r="F494" s="19"/>
      <c r="G494" s="10"/>
      <c r="H494" s="11"/>
      <c r="I494" s="11"/>
      <c r="J494" s="6"/>
    </row>
    <row r="495" spans="1:10" s="5" customFormat="1">
      <c r="A495" s="6"/>
      <c r="B495" s="3"/>
      <c r="C495" s="17"/>
      <c r="D495" s="17"/>
      <c r="E495" s="12"/>
      <c r="F495" s="19"/>
      <c r="G495" s="10"/>
      <c r="H495" s="11"/>
      <c r="I495" s="11"/>
      <c r="J495" s="6"/>
    </row>
    <row r="496" spans="1:10" s="5" customFormat="1">
      <c r="A496" s="6"/>
      <c r="B496" s="3"/>
      <c r="C496" s="17"/>
      <c r="D496" s="17"/>
      <c r="E496" s="12"/>
      <c r="F496" s="19"/>
      <c r="G496" s="10"/>
      <c r="H496" s="11"/>
      <c r="I496" s="11"/>
      <c r="J496" s="6"/>
    </row>
    <row r="497" spans="1:10" s="5" customFormat="1">
      <c r="A497" s="6"/>
      <c r="B497" s="3"/>
      <c r="C497" s="17"/>
      <c r="D497" s="17"/>
      <c r="E497" s="12"/>
      <c r="F497" s="19"/>
      <c r="G497" s="10"/>
      <c r="H497" s="11"/>
      <c r="I497" s="11"/>
      <c r="J497" s="6"/>
    </row>
    <row r="498" spans="1:10" s="5" customFormat="1">
      <c r="A498" s="6"/>
      <c r="B498" s="3"/>
      <c r="C498" s="17"/>
      <c r="D498" s="17"/>
      <c r="E498" s="12"/>
      <c r="F498" s="19"/>
      <c r="G498" s="10"/>
      <c r="H498" s="11"/>
      <c r="I498" s="11"/>
      <c r="J498" s="6"/>
    </row>
    <row r="499" spans="1:10" s="5" customFormat="1">
      <c r="A499" s="6"/>
      <c r="B499" s="3"/>
      <c r="C499" s="17"/>
      <c r="D499" s="17"/>
      <c r="E499" s="12"/>
      <c r="F499" s="19"/>
      <c r="G499" s="10"/>
      <c r="H499" s="11"/>
      <c r="I499" s="11"/>
      <c r="J499" s="6"/>
    </row>
    <row r="500" spans="1:10" s="5" customFormat="1">
      <c r="A500" s="6"/>
      <c r="B500" s="3"/>
      <c r="C500" s="17"/>
      <c r="D500" s="17"/>
      <c r="E500" s="12"/>
      <c r="F500" s="19"/>
      <c r="G500" s="10"/>
      <c r="H500" s="11"/>
      <c r="I500" s="11"/>
      <c r="J500" s="6"/>
    </row>
    <row r="501" spans="1:10" s="5" customFormat="1">
      <c r="A501" s="6"/>
      <c r="B501" s="3"/>
      <c r="C501" s="17"/>
      <c r="D501" s="17"/>
      <c r="E501" s="12"/>
      <c r="F501" s="19"/>
      <c r="G501" s="10"/>
      <c r="H501" s="11"/>
      <c r="I501" s="11"/>
      <c r="J501" s="6"/>
    </row>
    <row r="502" spans="1:10" s="5" customFormat="1">
      <c r="A502" s="6"/>
      <c r="B502" s="3"/>
      <c r="C502" s="17"/>
      <c r="D502" s="17"/>
      <c r="E502" s="12"/>
      <c r="F502" s="19"/>
      <c r="G502" s="10"/>
      <c r="H502" s="11"/>
      <c r="I502" s="11"/>
      <c r="J502" s="6"/>
    </row>
    <row r="503" spans="1:10" s="5" customFormat="1">
      <c r="A503" s="6"/>
      <c r="B503" s="3"/>
      <c r="C503" s="17"/>
      <c r="D503" s="17"/>
      <c r="E503" s="12"/>
      <c r="F503" s="19"/>
      <c r="G503" s="10"/>
      <c r="H503" s="11"/>
      <c r="I503" s="11"/>
      <c r="J503" s="6"/>
    </row>
    <row r="504" spans="1:10" s="5" customFormat="1">
      <c r="A504" s="6"/>
      <c r="B504" s="3"/>
      <c r="C504" s="17"/>
      <c r="D504" s="17"/>
      <c r="E504" s="12"/>
      <c r="F504" s="19"/>
      <c r="G504" s="10"/>
      <c r="H504" s="11"/>
      <c r="I504" s="11"/>
      <c r="J504" s="6"/>
    </row>
    <row r="505" spans="1:10" s="5" customFormat="1">
      <c r="A505" s="6"/>
      <c r="B505" s="3"/>
      <c r="C505" s="17"/>
      <c r="D505" s="17"/>
      <c r="E505" s="12"/>
      <c r="F505" s="19"/>
      <c r="G505" s="10"/>
      <c r="H505" s="11"/>
      <c r="I505" s="11"/>
      <c r="J505" s="6"/>
    </row>
    <row r="506" spans="1:10" s="5" customFormat="1">
      <c r="A506" s="6"/>
      <c r="B506" s="3"/>
      <c r="C506" s="17"/>
      <c r="D506" s="17"/>
      <c r="E506" s="12"/>
      <c r="F506" s="19"/>
      <c r="G506" s="10"/>
      <c r="H506" s="11"/>
      <c r="I506" s="11"/>
      <c r="J506" s="6"/>
    </row>
    <row r="507" spans="1:10" s="5" customFormat="1">
      <c r="A507" s="6"/>
      <c r="B507" s="3"/>
      <c r="C507" s="17"/>
      <c r="D507" s="17"/>
      <c r="E507" s="12"/>
      <c r="F507" s="19"/>
      <c r="G507" s="10"/>
      <c r="H507" s="11"/>
      <c r="I507" s="11"/>
      <c r="J507" s="6"/>
    </row>
    <row r="508" spans="1:10" s="5" customFormat="1">
      <c r="A508" s="6"/>
      <c r="B508" s="3"/>
      <c r="C508" s="17"/>
      <c r="D508" s="17"/>
      <c r="E508" s="12"/>
      <c r="F508" s="19"/>
      <c r="G508" s="10"/>
      <c r="H508" s="11"/>
      <c r="I508" s="11"/>
      <c r="J508" s="6"/>
    </row>
    <row r="509" spans="1:10" s="5" customFormat="1">
      <c r="A509" s="6"/>
      <c r="B509" s="3"/>
      <c r="C509" s="17"/>
      <c r="D509" s="17"/>
      <c r="E509" s="12"/>
      <c r="F509" s="19"/>
      <c r="G509" s="10"/>
      <c r="H509" s="11"/>
      <c r="I509" s="11"/>
      <c r="J509" s="6"/>
    </row>
    <row r="510" spans="1:10" s="5" customFormat="1">
      <c r="A510" s="6"/>
      <c r="B510" s="3"/>
      <c r="C510" s="17"/>
      <c r="D510" s="17"/>
      <c r="E510" s="12"/>
      <c r="F510" s="19"/>
      <c r="G510" s="10"/>
      <c r="H510" s="11"/>
      <c r="I510" s="11"/>
      <c r="J510" s="6"/>
    </row>
    <row r="511" spans="1:10" s="5" customFormat="1">
      <c r="A511" s="6"/>
      <c r="B511" s="3"/>
      <c r="C511" s="17"/>
      <c r="D511" s="17"/>
      <c r="E511" s="12"/>
      <c r="F511" s="19"/>
      <c r="G511" s="10"/>
      <c r="H511" s="11"/>
      <c r="I511" s="11"/>
      <c r="J511" s="6"/>
    </row>
    <row r="512" spans="1:10" s="5" customFormat="1">
      <c r="A512" s="6"/>
      <c r="B512" s="3"/>
      <c r="C512" s="17"/>
      <c r="D512" s="17"/>
      <c r="E512" s="12"/>
      <c r="F512" s="19"/>
      <c r="G512" s="10"/>
      <c r="H512" s="11"/>
      <c r="I512" s="11"/>
      <c r="J512" s="6"/>
    </row>
    <row r="513" spans="1:10" s="5" customFormat="1">
      <c r="A513" s="6"/>
      <c r="B513" s="3"/>
      <c r="C513" s="17"/>
      <c r="D513" s="17"/>
      <c r="E513" s="12"/>
      <c r="F513" s="19"/>
      <c r="G513" s="10"/>
      <c r="H513" s="11"/>
      <c r="I513" s="11"/>
      <c r="J513" s="6"/>
    </row>
    <row r="514" spans="1:10" s="5" customFormat="1">
      <c r="A514" s="6"/>
      <c r="B514" s="3"/>
      <c r="C514" s="17"/>
      <c r="D514" s="17"/>
      <c r="E514" s="12"/>
      <c r="F514" s="19"/>
      <c r="G514" s="10"/>
      <c r="H514" s="11"/>
      <c r="I514" s="11"/>
      <c r="J514" s="6"/>
    </row>
    <row r="515" spans="1:10" s="5" customFormat="1">
      <c r="A515" s="6"/>
      <c r="B515" s="3"/>
      <c r="C515" s="17"/>
      <c r="D515" s="17"/>
      <c r="E515" s="12"/>
      <c r="F515" s="19"/>
      <c r="G515" s="10"/>
      <c r="H515" s="11"/>
      <c r="I515" s="11"/>
      <c r="J515" s="6"/>
    </row>
    <row r="516" spans="1:10" s="5" customFormat="1">
      <c r="A516" s="6"/>
      <c r="B516" s="3"/>
      <c r="C516" s="17"/>
      <c r="D516" s="17"/>
      <c r="E516" s="12"/>
      <c r="F516" s="19"/>
      <c r="G516" s="10"/>
      <c r="H516" s="11"/>
      <c r="I516" s="11"/>
      <c r="J516" s="6"/>
    </row>
    <row r="517" spans="1:10" s="5" customFormat="1">
      <c r="A517" s="6"/>
      <c r="B517" s="3"/>
      <c r="C517" s="17"/>
      <c r="D517" s="17"/>
      <c r="E517" s="12"/>
      <c r="F517" s="19"/>
      <c r="G517" s="10"/>
      <c r="H517" s="11"/>
      <c r="I517" s="11"/>
      <c r="J517" s="6"/>
    </row>
    <row r="518" spans="1:10" s="5" customFormat="1">
      <c r="A518" s="6"/>
      <c r="B518" s="3"/>
      <c r="C518" s="17"/>
      <c r="D518" s="17"/>
      <c r="E518" s="12"/>
      <c r="F518" s="19"/>
      <c r="G518" s="10"/>
      <c r="H518" s="11"/>
      <c r="I518" s="11"/>
      <c r="J518" s="6"/>
    </row>
    <row r="519" spans="1:10" s="5" customFormat="1">
      <c r="A519" s="6"/>
      <c r="B519" s="3"/>
      <c r="C519" s="17"/>
      <c r="D519" s="17"/>
      <c r="E519" s="12"/>
      <c r="F519" s="19"/>
      <c r="G519" s="10"/>
      <c r="H519" s="11"/>
      <c r="I519" s="11"/>
      <c r="J519" s="6"/>
    </row>
    <row r="520" spans="1:10" s="5" customFormat="1">
      <c r="A520" s="6"/>
      <c r="B520" s="3"/>
      <c r="C520" s="17"/>
      <c r="D520" s="17"/>
      <c r="E520" s="12"/>
      <c r="F520" s="19"/>
      <c r="G520" s="10"/>
      <c r="H520" s="11"/>
      <c r="I520" s="11"/>
      <c r="J520" s="6"/>
    </row>
    <row r="521" spans="1:10" s="5" customFormat="1">
      <c r="A521" s="6"/>
      <c r="B521" s="3"/>
      <c r="C521" s="17"/>
      <c r="D521" s="17"/>
      <c r="E521" s="12"/>
      <c r="F521" s="19"/>
      <c r="G521" s="10"/>
      <c r="H521" s="11"/>
      <c r="I521" s="11"/>
      <c r="J521" s="6"/>
    </row>
    <row r="522" spans="1:10" s="5" customFormat="1">
      <c r="A522" s="6"/>
      <c r="B522" s="3"/>
      <c r="C522" s="17"/>
      <c r="D522" s="17"/>
      <c r="E522" s="12"/>
      <c r="F522" s="19"/>
      <c r="G522" s="10"/>
      <c r="H522" s="11"/>
      <c r="I522" s="11"/>
      <c r="J522" s="6"/>
    </row>
    <row r="523" spans="1:10" s="5" customFormat="1">
      <c r="A523" s="6"/>
      <c r="B523" s="3"/>
      <c r="C523" s="17"/>
      <c r="D523" s="17"/>
      <c r="E523" s="12"/>
      <c r="F523" s="19"/>
      <c r="G523" s="10"/>
      <c r="H523" s="11"/>
      <c r="I523" s="11"/>
      <c r="J523" s="6"/>
    </row>
    <row r="524" spans="1:10" s="5" customFormat="1">
      <c r="A524" s="6"/>
      <c r="B524" s="3"/>
      <c r="C524" s="17"/>
      <c r="D524" s="17"/>
      <c r="E524" s="12"/>
      <c r="F524" s="19"/>
      <c r="G524" s="10"/>
      <c r="H524" s="11"/>
      <c r="I524" s="11"/>
      <c r="J524" s="6"/>
    </row>
    <row r="525" spans="1:10" s="5" customFormat="1">
      <c r="A525" s="6"/>
      <c r="B525" s="3"/>
      <c r="C525" s="17"/>
      <c r="D525" s="17"/>
      <c r="E525" s="12"/>
      <c r="F525" s="19"/>
      <c r="G525" s="10"/>
      <c r="H525" s="11"/>
      <c r="I525" s="11"/>
      <c r="J525" s="6"/>
    </row>
    <row r="526" spans="1:10" s="5" customFormat="1">
      <c r="A526" s="6"/>
      <c r="B526" s="3"/>
      <c r="C526" s="17"/>
      <c r="D526" s="17"/>
      <c r="E526" s="12"/>
      <c r="F526" s="19"/>
      <c r="G526" s="10"/>
      <c r="H526" s="11"/>
      <c r="I526" s="11"/>
      <c r="J526" s="6"/>
    </row>
    <row r="527" spans="1:10" s="5" customFormat="1">
      <c r="A527" s="6"/>
      <c r="B527" s="3"/>
      <c r="C527" s="17"/>
      <c r="D527" s="17"/>
      <c r="E527" s="12"/>
      <c r="F527" s="19"/>
      <c r="G527" s="10"/>
      <c r="H527" s="11"/>
      <c r="I527" s="11"/>
      <c r="J527" s="6"/>
    </row>
    <row r="528" spans="1:10" s="5" customFormat="1">
      <c r="A528" s="6"/>
      <c r="B528" s="3"/>
      <c r="C528" s="17"/>
      <c r="D528" s="17"/>
      <c r="E528" s="12"/>
      <c r="F528" s="19"/>
      <c r="G528" s="10"/>
      <c r="H528" s="11"/>
      <c r="I528" s="11"/>
      <c r="J528" s="6"/>
    </row>
    <row r="529" spans="1:10" s="5" customFormat="1">
      <c r="A529" s="6"/>
      <c r="B529" s="3"/>
      <c r="C529" s="17"/>
      <c r="D529" s="17"/>
      <c r="E529" s="12"/>
      <c r="F529" s="19"/>
      <c r="G529" s="10"/>
      <c r="H529" s="11"/>
      <c r="I529" s="11"/>
      <c r="J529" s="6"/>
    </row>
    <row r="530" spans="1:10" s="5" customFormat="1">
      <c r="A530" s="6"/>
      <c r="B530" s="3"/>
      <c r="C530" s="17"/>
      <c r="D530" s="17"/>
      <c r="E530" s="12"/>
      <c r="F530" s="19"/>
      <c r="G530" s="10"/>
      <c r="H530" s="11"/>
      <c r="I530" s="11"/>
      <c r="J530" s="6"/>
    </row>
    <row r="531" spans="1:10" s="5" customFormat="1">
      <c r="A531" s="6"/>
      <c r="B531" s="3"/>
      <c r="C531" s="17"/>
      <c r="D531" s="17"/>
      <c r="E531" s="12"/>
      <c r="F531" s="19"/>
      <c r="G531" s="10"/>
      <c r="H531" s="11"/>
      <c r="I531" s="11"/>
      <c r="J531" s="6"/>
    </row>
    <row r="532" spans="1:10" s="5" customFormat="1">
      <c r="A532" s="6"/>
      <c r="B532" s="3"/>
      <c r="C532" s="17"/>
      <c r="D532" s="17"/>
      <c r="E532" s="12"/>
      <c r="F532" s="19"/>
      <c r="G532" s="10"/>
      <c r="H532" s="11"/>
      <c r="I532" s="11"/>
      <c r="J532" s="6"/>
    </row>
    <row r="533" spans="1:10" s="5" customFormat="1">
      <c r="A533" s="6"/>
      <c r="B533" s="3"/>
      <c r="C533" s="17"/>
      <c r="D533" s="17"/>
      <c r="E533" s="12"/>
      <c r="F533" s="19"/>
      <c r="G533" s="10"/>
      <c r="H533" s="11"/>
      <c r="I533" s="11"/>
      <c r="J533" s="6"/>
    </row>
    <row r="534" spans="1:10" s="5" customFormat="1">
      <c r="A534" s="6"/>
      <c r="B534" s="3"/>
      <c r="C534" s="17"/>
      <c r="D534" s="17"/>
      <c r="E534" s="12"/>
      <c r="F534" s="19"/>
      <c r="G534" s="10"/>
      <c r="H534" s="11"/>
      <c r="I534" s="11"/>
      <c r="J534" s="6"/>
    </row>
    <row r="535" spans="1:10" s="5" customFormat="1">
      <c r="A535" s="6"/>
      <c r="B535" s="3"/>
      <c r="C535" s="17"/>
      <c r="D535" s="17"/>
      <c r="E535" s="12"/>
      <c r="F535" s="19"/>
      <c r="G535" s="10"/>
      <c r="H535" s="11"/>
      <c r="I535" s="11"/>
      <c r="J535" s="6"/>
    </row>
    <row r="536" spans="1:10" s="5" customFormat="1">
      <c r="A536" s="6"/>
      <c r="B536" s="3"/>
      <c r="C536" s="17"/>
      <c r="D536" s="17"/>
      <c r="E536" s="12"/>
      <c r="F536" s="19"/>
      <c r="G536" s="10"/>
      <c r="H536" s="11"/>
      <c r="I536" s="11"/>
      <c r="J536" s="6"/>
    </row>
    <row r="537" spans="1:10" s="5" customFormat="1">
      <c r="A537" s="6"/>
      <c r="B537" s="3"/>
      <c r="C537" s="17"/>
      <c r="D537" s="17"/>
      <c r="E537" s="12"/>
      <c r="F537" s="19"/>
      <c r="G537" s="10"/>
      <c r="H537" s="11"/>
      <c r="I537" s="11"/>
      <c r="J537" s="6"/>
    </row>
    <row r="538" spans="1:10" s="5" customFormat="1">
      <c r="A538" s="6"/>
      <c r="B538" s="3"/>
      <c r="C538" s="17"/>
      <c r="D538" s="17"/>
      <c r="E538" s="12"/>
      <c r="F538" s="19"/>
      <c r="G538" s="10"/>
      <c r="H538" s="11"/>
      <c r="I538" s="11"/>
      <c r="J538" s="6"/>
    </row>
    <row r="539" spans="1:10" s="5" customFormat="1">
      <c r="A539" s="6"/>
      <c r="B539" s="3"/>
      <c r="C539" s="17"/>
      <c r="D539" s="17"/>
      <c r="E539" s="12"/>
      <c r="F539" s="19"/>
      <c r="G539" s="10"/>
      <c r="H539" s="11"/>
      <c r="I539" s="11"/>
      <c r="J539" s="6"/>
    </row>
    <row r="540" spans="1:10" s="5" customFormat="1">
      <c r="A540" s="6"/>
      <c r="B540" s="3"/>
      <c r="C540" s="17"/>
      <c r="D540" s="17"/>
      <c r="E540" s="12"/>
      <c r="F540" s="19"/>
      <c r="G540" s="10"/>
      <c r="H540" s="11"/>
      <c r="I540" s="11"/>
      <c r="J540" s="6"/>
    </row>
    <row r="541" spans="1:10" s="5" customFormat="1">
      <c r="A541" s="6"/>
      <c r="B541" s="3"/>
      <c r="C541" s="17"/>
      <c r="D541" s="17"/>
      <c r="E541" s="12"/>
      <c r="F541" s="19"/>
      <c r="G541" s="10"/>
      <c r="H541" s="11"/>
      <c r="I541" s="11"/>
      <c r="J541" s="6"/>
    </row>
    <row r="542" spans="1:10" s="5" customFormat="1">
      <c r="A542" s="6"/>
      <c r="B542" s="3"/>
      <c r="C542" s="17"/>
      <c r="D542" s="17"/>
      <c r="E542" s="12"/>
      <c r="F542" s="19"/>
      <c r="G542" s="10"/>
      <c r="H542" s="11"/>
      <c r="I542" s="11"/>
      <c r="J542" s="6"/>
    </row>
    <row r="543" spans="1:10" s="5" customFormat="1">
      <c r="A543" s="6"/>
      <c r="B543" s="3"/>
      <c r="C543" s="17"/>
      <c r="D543" s="17"/>
      <c r="E543" s="12"/>
      <c r="F543" s="19"/>
      <c r="G543" s="10"/>
      <c r="H543" s="11"/>
      <c r="I543" s="11"/>
      <c r="J543" s="6"/>
    </row>
    <row r="544" spans="1:10" s="5" customFormat="1">
      <c r="A544" s="6"/>
      <c r="B544" s="3"/>
      <c r="C544" s="17"/>
      <c r="D544" s="17"/>
      <c r="E544" s="12"/>
      <c r="F544" s="19"/>
      <c r="G544" s="10"/>
      <c r="H544" s="11"/>
      <c r="I544" s="11"/>
      <c r="J544" s="6"/>
    </row>
    <row r="545" spans="1:10" s="5" customFormat="1">
      <c r="A545" s="6"/>
      <c r="B545" s="3"/>
      <c r="C545" s="17"/>
      <c r="D545" s="17"/>
      <c r="E545" s="12"/>
      <c r="F545" s="19"/>
      <c r="G545" s="10"/>
      <c r="H545" s="11"/>
      <c r="I545" s="11"/>
      <c r="J545" s="6"/>
    </row>
    <row r="546" spans="1:10" s="5" customFormat="1">
      <c r="A546" s="6"/>
      <c r="B546" s="3"/>
      <c r="C546" s="17"/>
      <c r="D546" s="17"/>
      <c r="E546" s="12"/>
      <c r="F546" s="19"/>
      <c r="G546" s="10"/>
      <c r="H546" s="11"/>
      <c r="I546" s="11"/>
      <c r="J546" s="6"/>
    </row>
    <row r="547" spans="1:10" s="5" customFormat="1">
      <c r="A547" s="6"/>
      <c r="B547" s="3"/>
      <c r="C547" s="17"/>
      <c r="D547" s="17"/>
      <c r="E547" s="12"/>
      <c r="F547" s="19"/>
      <c r="G547" s="10"/>
      <c r="H547" s="11"/>
      <c r="I547" s="11"/>
      <c r="J547" s="6"/>
    </row>
    <row r="548" spans="1:10" s="5" customFormat="1">
      <c r="A548" s="6"/>
      <c r="B548" s="3"/>
      <c r="C548" s="17"/>
      <c r="D548" s="17"/>
      <c r="E548" s="12"/>
      <c r="F548" s="19"/>
      <c r="G548" s="10"/>
      <c r="H548" s="11"/>
      <c r="I548" s="11"/>
      <c r="J548" s="6"/>
    </row>
    <row r="549" spans="1:10" s="5" customFormat="1">
      <c r="A549" s="6"/>
      <c r="B549" s="3"/>
      <c r="C549" s="17"/>
      <c r="D549" s="17"/>
      <c r="E549" s="12"/>
      <c r="F549" s="19"/>
      <c r="G549" s="10"/>
      <c r="H549" s="11"/>
      <c r="I549" s="11"/>
      <c r="J549" s="6"/>
    </row>
    <row r="550" spans="1:10" s="5" customFormat="1">
      <c r="A550" s="6"/>
      <c r="B550" s="3"/>
      <c r="C550" s="17"/>
      <c r="D550" s="17"/>
      <c r="E550" s="12"/>
      <c r="F550" s="19"/>
      <c r="G550" s="10"/>
      <c r="H550" s="11"/>
      <c r="I550" s="11"/>
      <c r="J550" s="6"/>
    </row>
    <row r="551" spans="1:10" s="5" customFormat="1">
      <c r="A551" s="6"/>
      <c r="B551" s="3"/>
      <c r="C551" s="17"/>
      <c r="D551" s="17"/>
      <c r="E551" s="12"/>
      <c r="F551" s="19"/>
      <c r="G551" s="10"/>
      <c r="H551" s="11"/>
      <c r="I551" s="11"/>
      <c r="J551" s="6"/>
    </row>
    <row r="552" spans="1:10" s="5" customFormat="1">
      <c r="A552" s="6"/>
      <c r="B552" s="3"/>
      <c r="C552" s="17"/>
      <c r="D552" s="17"/>
      <c r="E552" s="12"/>
      <c r="F552" s="19"/>
      <c r="G552" s="10"/>
      <c r="H552" s="11"/>
      <c r="I552" s="11"/>
      <c r="J552" s="6"/>
    </row>
    <row r="553" spans="1:10" s="5" customFormat="1">
      <c r="A553" s="6"/>
      <c r="B553" s="3"/>
      <c r="C553" s="17"/>
      <c r="D553" s="17"/>
      <c r="E553" s="12"/>
      <c r="F553" s="19"/>
      <c r="G553" s="10"/>
      <c r="H553" s="11"/>
      <c r="I553" s="11"/>
      <c r="J553" s="6"/>
    </row>
    <row r="554" spans="1:10" s="5" customFormat="1">
      <c r="A554" s="6"/>
      <c r="B554" s="3"/>
      <c r="C554" s="17"/>
      <c r="D554" s="17"/>
      <c r="E554" s="12"/>
      <c r="F554" s="19"/>
      <c r="G554" s="10"/>
      <c r="H554" s="11"/>
      <c r="I554" s="11"/>
      <c r="J554" s="6"/>
    </row>
    <row r="555" spans="1:10" s="5" customFormat="1">
      <c r="A555" s="6"/>
      <c r="B555" s="3"/>
      <c r="C555" s="17"/>
      <c r="D555" s="17"/>
      <c r="E555" s="12"/>
      <c r="F555" s="19"/>
      <c r="G555" s="10"/>
      <c r="H555" s="11"/>
      <c r="I555" s="11"/>
      <c r="J555" s="6"/>
    </row>
    <row r="556" spans="1:10" s="5" customFormat="1">
      <c r="A556" s="6"/>
      <c r="B556" s="3"/>
      <c r="C556" s="17"/>
      <c r="D556" s="17"/>
      <c r="E556" s="12"/>
      <c r="F556" s="19"/>
      <c r="G556" s="10"/>
      <c r="H556" s="11"/>
      <c r="I556" s="11"/>
      <c r="J556" s="6"/>
    </row>
    <row r="557" spans="1:10" s="5" customFormat="1">
      <c r="A557" s="6"/>
      <c r="B557" s="3"/>
      <c r="C557" s="17"/>
      <c r="D557" s="17"/>
      <c r="E557" s="12"/>
      <c r="F557" s="19"/>
      <c r="G557" s="10"/>
      <c r="H557" s="11"/>
      <c r="I557" s="11"/>
      <c r="J557" s="6"/>
    </row>
    <row r="558" spans="1:10" s="5" customFormat="1">
      <c r="A558" s="6"/>
      <c r="B558" s="3"/>
      <c r="C558" s="17"/>
      <c r="D558" s="17"/>
      <c r="E558" s="12"/>
      <c r="F558" s="19"/>
      <c r="G558" s="10"/>
      <c r="H558" s="11"/>
      <c r="I558" s="11"/>
      <c r="J558" s="6"/>
    </row>
    <row r="559" spans="1:10" s="5" customFormat="1">
      <c r="A559" s="6"/>
      <c r="B559" s="3"/>
      <c r="C559" s="17"/>
      <c r="D559" s="17"/>
      <c r="E559" s="12"/>
      <c r="F559" s="19"/>
      <c r="G559" s="10"/>
      <c r="H559" s="11"/>
      <c r="I559" s="11"/>
      <c r="J559" s="6"/>
    </row>
    <row r="560" spans="1:10" s="5" customFormat="1">
      <c r="A560" s="6"/>
      <c r="B560" s="3"/>
      <c r="C560" s="17"/>
      <c r="D560" s="17"/>
      <c r="E560" s="12"/>
      <c r="F560" s="19"/>
      <c r="G560" s="10"/>
      <c r="H560" s="11"/>
      <c r="I560" s="11"/>
      <c r="J560" s="6"/>
    </row>
    <row r="561" spans="1:10" s="5" customFormat="1">
      <c r="A561" s="6"/>
      <c r="B561" s="3"/>
      <c r="C561" s="17"/>
      <c r="D561" s="17"/>
      <c r="E561" s="12"/>
      <c r="F561" s="19"/>
      <c r="G561" s="10"/>
      <c r="H561" s="11"/>
      <c r="I561" s="11"/>
      <c r="J561" s="6"/>
    </row>
    <row r="562" spans="1:10" s="5" customFormat="1">
      <c r="A562" s="6"/>
      <c r="B562" s="3"/>
      <c r="C562" s="17"/>
      <c r="D562" s="17"/>
      <c r="E562" s="12"/>
      <c r="F562" s="19"/>
      <c r="G562" s="10"/>
      <c r="H562" s="11"/>
      <c r="I562" s="11"/>
      <c r="J562" s="6"/>
    </row>
    <row r="563" spans="1:10" s="5" customFormat="1">
      <c r="A563" s="6"/>
      <c r="B563" s="3"/>
      <c r="C563" s="17"/>
      <c r="D563" s="17"/>
      <c r="E563" s="12"/>
      <c r="F563" s="19"/>
      <c r="G563" s="10"/>
      <c r="H563" s="11"/>
      <c r="I563" s="11"/>
      <c r="J563" s="6"/>
    </row>
    <row r="564" spans="1:10" s="5" customFormat="1">
      <c r="A564" s="6"/>
      <c r="B564" s="3"/>
      <c r="C564" s="17"/>
      <c r="D564" s="17"/>
      <c r="E564" s="12"/>
      <c r="F564" s="19"/>
      <c r="G564" s="10"/>
      <c r="H564" s="11"/>
      <c r="I564" s="11"/>
      <c r="J564" s="6"/>
    </row>
    <row r="565" spans="1:10" s="5" customFormat="1">
      <c r="A565" s="6"/>
      <c r="B565" s="3"/>
      <c r="C565" s="17"/>
      <c r="D565" s="17"/>
      <c r="E565" s="12"/>
      <c r="F565" s="19"/>
      <c r="G565" s="10"/>
      <c r="H565" s="11"/>
      <c r="I565" s="11"/>
      <c r="J565" s="6"/>
    </row>
    <row r="566" spans="1:10" s="5" customFormat="1">
      <c r="A566" s="6"/>
      <c r="B566" s="3"/>
      <c r="C566" s="17"/>
      <c r="D566" s="17"/>
      <c r="E566" s="12"/>
      <c r="F566" s="19"/>
      <c r="G566" s="10"/>
      <c r="H566" s="11"/>
      <c r="I566" s="11"/>
      <c r="J566" s="6"/>
    </row>
    <row r="567" spans="1:10" s="5" customFormat="1">
      <c r="A567" s="6"/>
      <c r="B567" s="3"/>
      <c r="C567" s="17"/>
      <c r="D567" s="17"/>
      <c r="E567" s="12"/>
      <c r="F567" s="19"/>
      <c r="G567" s="10"/>
      <c r="H567" s="11"/>
      <c r="I567" s="11"/>
      <c r="J567" s="6"/>
    </row>
    <row r="568" spans="1:10" s="5" customFormat="1">
      <c r="A568" s="6"/>
      <c r="B568" s="3"/>
      <c r="C568" s="17"/>
      <c r="D568" s="17"/>
      <c r="E568" s="12"/>
      <c r="F568" s="19"/>
      <c r="G568" s="10"/>
      <c r="H568" s="11"/>
      <c r="I568" s="11"/>
      <c r="J568" s="6"/>
    </row>
    <row r="569" spans="1:10" s="5" customFormat="1">
      <c r="A569" s="6"/>
      <c r="B569" s="3"/>
      <c r="C569" s="17"/>
      <c r="D569" s="17"/>
      <c r="E569" s="12"/>
      <c r="F569" s="19"/>
      <c r="G569" s="10"/>
      <c r="H569" s="11"/>
      <c r="I569" s="11"/>
      <c r="J569" s="6"/>
    </row>
    <row r="570" spans="1:10" s="5" customFormat="1">
      <c r="A570" s="6"/>
      <c r="B570" s="3"/>
      <c r="C570" s="17"/>
      <c r="D570" s="17"/>
      <c r="E570" s="12"/>
      <c r="F570" s="19"/>
      <c r="G570" s="10"/>
      <c r="H570" s="11"/>
      <c r="I570" s="11"/>
      <c r="J570" s="6"/>
    </row>
    <row r="571" spans="1:10" s="5" customFormat="1">
      <c r="A571" s="6"/>
      <c r="B571" s="3"/>
      <c r="C571" s="17"/>
      <c r="D571" s="17"/>
      <c r="E571" s="12"/>
      <c r="F571" s="19"/>
      <c r="G571" s="10"/>
      <c r="H571" s="11"/>
      <c r="I571" s="11"/>
      <c r="J571" s="6"/>
    </row>
    <row r="572" spans="1:10" s="5" customFormat="1">
      <c r="A572" s="6"/>
      <c r="B572" s="3"/>
      <c r="C572" s="17"/>
      <c r="D572" s="17"/>
      <c r="E572" s="12"/>
      <c r="F572" s="19"/>
      <c r="G572" s="10"/>
      <c r="H572" s="11"/>
      <c r="I572" s="11"/>
      <c r="J572" s="6"/>
    </row>
    <row r="573" spans="1:10" s="5" customFormat="1">
      <c r="A573" s="6"/>
      <c r="B573" s="3"/>
      <c r="C573" s="17"/>
      <c r="D573" s="17"/>
      <c r="E573" s="12"/>
      <c r="F573" s="19"/>
      <c r="G573" s="10"/>
      <c r="H573" s="11"/>
      <c r="I573" s="11"/>
      <c r="J573" s="6"/>
    </row>
    <row r="574" spans="1:10" s="5" customFormat="1">
      <c r="A574" s="6"/>
      <c r="B574" s="3"/>
      <c r="C574" s="17"/>
      <c r="D574" s="17"/>
      <c r="E574" s="12"/>
      <c r="F574" s="19"/>
      <c r="G574" s="10"/>
      <c r="H574" s="11"/>
      <c r="I574" s="11"/>
      <c r="J574" s="6"/>
    </row>
    <row r="575" spans="1:10" s="5" customFormat="1">
      <c r="A575" s="6"/>
      <c r="B575" s="3"/>
      <c r="C575" s="17"/>
      <c r="D575" s="17"/>
      <c r="E575" s="12"/>
      <c r="F575" s="19"/>
      <c r="G575" s="10"/>
      <c r="H575" s="11"/>
      <c r="I575" s="11"/>
      <c r="J575" s="6"/>
    </row>
    <row r="576" spans="1:10" s="5" customFormat="1">
      <c r="A576" s="6"/>
      <c r="B576" s="3"/>
      <c r="C576" s="17"/>
      <c r="D576" s="17"/>
      <c r="E576" s="12"/>
      <c r="F576" s="19"/>
      <c r="G576" s="10"/>
      <c r="H576" s="11"/>
      <c r="I576" s="11"/>
      <c r="J576" s="6"/>
    </row>
    <row r="577" spans="1:10" s="5" customFormat="1">
      <c r="A577" s="6"/>
      <c r="B577" s="3"/>
      <c r="C577" s="17"/>
      <c r="D577" s="17"/>
      <c r="E577" s="12"/>
      <c r="F577" s="19"/>
      <c r="G577" s="10"/>
      <c r="H577" s="11"/>
      <c r="I577" s="11"/>
      <c r="J577" s="6"/>
    </row>
    <row r="578" spans="1:10" s="5" customFormat="1">
      <c r="A578" s="6"/>
      <c r="B578" s="3"/>
      <c r="C578" s="17"/>
      <c r="D578" s="17"/>
      <c r="E578" s="12"/>
      <c r="F578" s="19"/>
      <c r="G578" s="10"/>
      <c r="H578" s="11"/>
      <c r="I578" s="11"/>
      <c r="J578" s="6"/>
    </row>
    <row r="579" spans="1:10" s="5" customFormat="1">
      <c r="A579" s="6"/>
      <c r="B579" s="3"/>
      <c r="C579" s="17"/>
      <c r="D579" s="17"/>
      <c r="E579" s="12"/>
      <c r="F579" s="19"/>
      <c r="G579" s="10"/>
      <c r="H579" s="11"/>
      <c r="I579" s="11"/>
      <c r="J579" s="6"/>
    </row>
    <row r="580" spans="1:10" s="5" customFormat="1">
      <c r="A580" s="6"/>
      <c r="B580" s="3"/>
      <c r="C580" s="17"/>
      <c r="D580" s="17"/>
      <c r="E580" s="12"/>
      <c r="F580" s="19"/>
      <c r="G580" s="10"/>
      <c r="H580" s="11"/>
      <c r="I580" s="11"/>
      <c r="J580" s="6"/>
    </row>
    <row r="581" spans="1:10" s="5" customFormat="1">
      <c r="A581" s="6"/>
      <c r="B581" s="3"/>
      <c r="C581" s="17"/>
      <c r="D581" s="17"/>
      <c r="E581" s="12"/>
      <c r="F581" s="19"/>
      <c r="G581" s="10"/>
      <c r="H581" s="11"/>
      <c r="I581" s="11"/>
      <c r="J581" s="6"/>
    </row>
    <row r="582" spans="1:10" s="5" customFormat="1">
      <c r="A582" s="6"/>
      <c r="B582" s="3"/>
      <c r="C582" s="17"/>
      <c r="D582" s="17"/>
      <c r="E582" s="12"/>
      <c r="F582" s="19"/>
      <c r="G582" s="10"/>
      <c r="H582" s="11"/>
      <c r="I582" s="11"/>
      <c r="J582" s="6"/>
    </row>
    <row r="583" spans="1:10" s="5" customFormat="1">
      <c r="A583" s="6"/>
      <c r="B583" s="3"/>
      <c r="C583" s="17"/>
      <c r="D583" s="17"/>
      <c r="E583" s="12"/>
      <c r="F583" s="19"/>
      <c r="G583" s="10"/>
      <c r="H583" s="11"/>
      <c r="I583" s="11"/>
      <c r="J583" s="6"/>
    </row>
    <row r="584" spans="1:10" s="5" customFormat="1">
      <c r="A584" s="6"/>
      <c r="B584" s="3"/>
      <c r="C584" s="17"/>
      <c r="D584" s="17"/>
      <c r="E584" s="12"/>
      <c r="F584" s="19"/>
      <c r="G584" s="10"/>
      <c r="H584" s="11"/>
      <c r="I584" s="11"/>
      <c r="J584" s="6"/>
    </row>
    <row r="585" spans="1:10" s="5" customFormat="1">
      <c r="A585" s="6"/>
      <c r="B585" s="3"/>
      <c r="C585" s="17"/>
      <c r="D585" s="17"/>
      <c r="E585" s="12"/>
      <c r="F585" s="19"/>
      <c r="G585" s="10"/>
      <c r="H585" s="11"/>
      <c r="I585" s="11"/>
      <c r="J585" s="6"/>
    </row>
    <row r="586" spans="1:10" s="5" customFormat="1">
      <c r="A586" s="6"/>
      <c r="B586" s="3"/>
      <c r="C586" s="17"/>
      <c r="D586" s="17"/>
      <c r="E586" s="12"/>
      <c r="F586" s="19"/>
      <c r="G586" s="10"/>
      <c r="H586" s="11"/>
      <c r="I586" s="11"/>
      <c r="J586" s="6"/>
    </row>
    <row r="587" spans="1:10" s="5" customFormat="1">
      <c r="A587" s="6"/>
      <c r="B587" s="3"/>
      <c r="C587" s="17"/>
      <c r="D587" s="17"/>
      <c r="E587" s="12"/>
      <c r="F587" s="19"/>
      <c r="G587" s="10"/>
      <c r="H587" s="11"/>
      <c r="I587" s="11"/>
      <c r="J587" s="6"/>
    </row>
    <row r="588" spans="1:10" s="5" customFormat="1">
      <c r="A588" s="6"/>
      <c r="B588" s="3"/>
      <c r="C588" s="17"/>
      <c r="D588" s="17"/>
      <c r="E588" s="12"/>
      <c r="F588" s="19"/>
      <c r="G588" s="10"/>
      <c r="H588" s="11"/>
      <c r="I588" s="11"/>
      <c r="J588" s="6"/>
    </row>
    <row r="589" spans="1:10" s="5" customFormat="1">
      <c r="A589" s="6"/>
      <c r="B589" s="3"/>
      <c r="C589" s="17"/>
      <c r="D589" s="17"/>
      <c r="E589" s="12"/>
      <c r="F589" s="19"/>
      <c r="G589" s="10"/>
      <c r="H589" s="11"/>
      <c r="I589" s="11"/>
      <c r="J589" s="6"/>
    </row>
    <row r="590" spans="1:10" s="5" customFormat="1">
      <c r="A590" s="6"/>
      <c r="B590" s="3"/>
      <c r="C590" s="17"/>
      <c r="D590" s="17"/>
      <c r="E590" s="12"/>
      <c r="F590" s="19"/>
      <c r="G590" s="10"/>
      <c r="H590" s="11"/>
      <c r="I590" s="11"/>
      <c r="J590" s="6"/>
    </row>
    <row r="591" spans="1:10" s="5" customFormat="1">
      <c r="A591" s="6"/>
      <c r="B591" s="3"/>
      <c r="C591" s="17"/>
      <c r="D591" s="17"/>
      <c r="E591" s="12"/>
      <c r="F591" s="19"/>
      <c r="G591" s="10"/>
      <c r="H591" s="11"/>
      <c r="I591" s="11"/>
      <c r="J591" s="6"/>
    </row>
    <row r="592" spans="1:10" s="5" customFormat="1">
      <c r="A592" s="6"/>
      <c r="B592" s="3"/>
      <c r="C592" s="17"/>
      <c r="D592" s="17"/>
      <c r="E592" s="12"/>
      <c r="F592" s="19"/>
      <c r="G592" s="10"/>
      <c r="H592" s="11"/>
      <c r="I592" s="11"/>
      <c r="J592" s="6"/>
    </row>
    <row r="593" spans="1:10" s="5" customFormat="1">
      <c r="A593" s="6"/>
      <c r="B593" s="3"/>
      <c r="C593" s="17"/>
      <c r="D593" s="17"/>
      <c r="E593" s="12"/>
      <c r="F593" s="19"/>
      <c r="G593" s="10"/>
      <c r="H593" s="11"/>
      <c r="I593" s="11"/>
      <c r="J593" s="6"/>
    </row>
    <row r="594" spans="1:10" s="5" customFormat="1">
      <c r="A594" s="6"/>
      <c r="B594" s="3"/>
      <c r="C594" s="17"/>
      <c r="D594" s="17"/>
      <c r="E594" s="12"/>
      <c r="F594" s="19"/>
      <c r="G594" s="10"/>
      <c r="H594" s="11"/>
      <c r="I594" s="11"/>
      <c r="J594" s="6"/>
    </row>
    <row r="595" spans="1:10" s="5" customFormat="1">
      <c r="A595" s="6"/>
      <c r="B595" s="3"/>
      <c r="C595" s="17"/>
      <c r="D595" s="17"/>
      <c r="E595" s="12"/>
      <c r="F595" s="19"/>
      <c r="G595" s="10"/>
      <c r="H595" s="11"/>
      <c r="I595" s="11"/>
      <c r="J595" s="6"/>
    </row>
    <row r="596" spans="1:10" s="5" customFormat="1">
      <c r="A596" s="6"/>
      <c r="B596" s="3"/>
      <c r="C596" s="17"/>
      <c r="D596" s="17"/>
      <c r="E596" s="12"/>
      <c r="F596" s="19"/>
      <c r="G596" s="10"/>
      <c r="H596" s="11"/>
      <c r="I596" s="11"/>
      <c r="J596" s="6"/>
    </row>
    <row r="597" spans="1:10" s="5" customFormat="1">
      <c r="A597" s="6"/>
      <c r="B597" s="3"/>
      <c r="C597" s="17"/>
      <c r="D597" s="17"/>
      <c r="E597" s="12"/>
      <c r="F597" s="19"/>
      <c r="G597" s="10"/>
      <c r="H597" s="11"/>
      <c r="I597" s="11"/>
      <c r="J597" s="6"/>
    </row>
    <row r="598" spans="1:10" s="5" customFormat="1">
      <c r="A598" s="6"/>
      <c r="B598" s="3"/>
      <c r="C598" s="17"/>
      <c r="D598" s="17"/>
      <c r="E598" s="12"/>
      <c r="F598" s="19"/>
      <c r="G598" s="10"/>
      <c r="H598" s="11"/>
      <c r="I598" s="11"/>
      <c r="J598" s="6"/>
    </row>
    <row r="599" spans="1:10" s="5" customFormat="1">
      <c r="A599" s="6"/>
      <c r="B599" s="3"/>
      <c r="C599" s="17"/>
      <c r="D599" s="17"/>
      <c r="E599" s="12"/>
      <c r="F599" s="19"/>
      <c r="G599" s="10"/>
      <c r="H599" s="11"/>
      <c r="I599" s="11"/>
      <c r="J599" s="6"/>
    </row>
    <row r="600" spans="1:10" s="5" customFormat="1">
      <c r="A600" s="6"/>
      <c r="B600" s="3"/>
      <c r="C600" s="17"/>
      <c r="D600" s="17"/>
      <c r="E600" s="12"/>
      <c r="F600" s="19"/>
      <c r="G600" s="10"/>
      <c r="H600" s="11"/>
      <c r="I600" s="11"/>
      <c r="J600" s="6"/>
    </row>
    <row r="601" spans="1:10" s="5" customFormat="1">
      <c r="A601" s="6"/>
      <c r="B601" s="3"/>
      <c r="C601" s="17"/>
      <c r="D601" s="17"/>
      <c r="E601" s="12"/>
      <c r="F601" s="19"/>
      <c r="G601" s="10"/>
      <c r="H601" s="11"/>
      <c r="I601" s="11"/>
      <c r="J601" s="6"/>
    </row>
    <row r="602" spans="1:10" s="5" customFormat="1">
      <c r="A602" s="6"/>
      <c r="B602" s="3"/>
      <c r="C602" s="17"/>
      <c r="D602" s="17"/>
      <c r="E602" s="12"/>
      <c r="F602" s="19"/>
      <c r="G602" s="10"/>
      <c r="H602" s="11"/>
      <c r="I602" s="11"/>
      <c r="J602" s="6"/>
    </row>
    <row r="603" spans="1:10" s="5" customFormat="1">
      <c r="A603" s="6"/>
      <c r="B603" s="3"/>
      <c r="C603" s="17"/>
      <c r="D603" s="17"/>
      <c r="E603" s="12"/>
      <c r="F603" s="19"/>
      <c r="G603" s="10"/>
      <c r="H603" s="11"/>
      <c r="I603" s="11"/>
      <c r="J603" s="6"/>
    </row>
    <row r="604" spans="1:10" s="5" customFormat="1">
      <c r="A604" s="6"/>
      <c r="B604" s="3"/>
      <c r="C604" s="17"/>
      <c r="D604" s="17"/>
      <c r="E604" s="12"/>
      <c r="F604" s="19"/>
      <c r="G604" s="10"/>
      <c r="H604" s="11"/>
      <c r="I604" s="11"/>
      <c r="J604" s="6"/>
    </row>
    <row r="605" spans="1:10" s="5" customFormat="1">
      <c r="A605" s="6"/>
      <c r="B605" s="3"/>
      <c r="C605" s="17"/>
      <c r="D605" s="17"/>
      <c r="E605" s="12"/>
      <c r="F605" s="19"/>
      <c r="G605" s="10"/>
      <c r="H605" s="11"/>
      <c r="I605" s="11"/>
      <c r="J605" s="6"/>
    </row>
    <row r="606" spans="1:10" s="5" customFormat="1">
      <c r="A606" s="6"/>
      <c r="B606" s="3"/>
      <c r="C606" s="17"/>
      <c r="D606" s="17"/>
      <c r="E606" s="12"/>
      <c r="F606" s="19"/>
      <c r="G606" s="10"/>
      <c r="H606" s="11"/>
      <c r="I606" s="11"/>
      <c r="J606" s="6"/>
    </row>
    <row r="607" spans="1:10" s="5" customFormat="1">
      <c r="A607" s="6"/>
      <c r="B607" s="3"/>
      <c r="C607" s="17"/>
      <c r="D607" s="17"/>
      <c r="E607" s="12"/>
      <c r="F607" s="19"/>
      <c r="G607" s="10"/>
      <c r="H607" s="11"/>
      <c r="I607" s="11"/>
      <c r="J607" s="6"/>
    </row>
    <row r="608" spans="1:10" s="5" customFormat="1">
      <c r="A608" s="6"/>
      <c r="B608" s="3"/>
      <c r="C608" s="17"/>
      <c r="D608" s="17"/>
      <c r="E608" s="12"/>
      <c r="F608" s="19"/>
      <c r="G608" s="10"/>
      <c r="H608" s="11"/>
      <c r="I608" s="11"/>
      <c r="J608" s="6"/>
    </row>
    <row r="609" spans="1:10" s="5" customFormat="1">
      <c r="A609" s="6"/>
      <c r="B609" s="3"/>
      <c r="C609" s="17"/>
      <c r="D609" s="17"/>
      <c r="E609" s="12"/>
      <c r="F609" s="19"/>
      <c r="G609" s="10"/>
      <c r="H609" s="11"/>
      <c r="I609" s="11"/>
      <c r="J609" s="6"/>
    </row>
    <row r="610" spans="1:10" s="5" customFormat="1">
      <c r="A610" s="6"/>
      <c r="B610" s="3"/>
      <c r="C610" s="17"/>
      <c r="D610" s="17"/>
      <c r="E610" s="12"/>
      <c r="F610" s="19"/>
      <c r="G610" s="10"/>
      <c r="H610" s="11"/>
      <c r="I610" s="11"/>
      <c r="J610" s="6"/>
    </row>
    <row r="611" spans="1:10" s="5" customFormat="1">
      <c r="A611" s="6"/>
      <c r="B611" s="3"/>
      <c r="C611" s="17"/>
      <c r="D611" s="17"/>
      <c r="E611" s="12"/>
      <c r="F611" s="19"/>
      <c r="G611" s="10"/>
      <c r="H611" s="11"/>
      <c r="I611" s="11"/>
      <c r="J611" s="6"/>
    </row>
    <row r="612" spans="1:10" s="5" customFormat="1">
      <c r="A612" s="6"/>
      <c r="B612" s="3"/>
      <c r="C612" s="17"/>
      <c r="D612" s="17"/>
      <c r="E612" s="12"/>
      <c r="F612" s="19"/>
      <c r="G612" s="10"/>
      <c r="H612" s="11"/>
      <c r="I612" s="11"/>
      <c r="J612" s="6"/>
    </row>
    <row r="613" spans="1:10" s="5" customFormat="1">
      <c r="A613" s="6"/>
      <c r="B613" s="3"/>
      <c r="C613" s="17"/>
      <c r="D613" s="17"/>
      <c r="E613" s="12"/>
      <c r="F613" s="19"/>
      <c r="G613" s="10"/>
      <c r="H613" s="11"/>
      <c r="I613" s="11"/>
      <c r="J613" s="6"/>
    </row>
    <row r="614" spans="1:10" s="5" customFormat="1">
      <c r="A614" s="6"/>
      <c r="B614" s="3"/>
      <c r="C614" s="17"/>
      <c r="D614" s="17"/>
      <c r="E614" s="12"/>
      <c r="F614" s="19"/>
      <c r="G614" s="10"/>
      <c r="H614" s="11"/>
      <c r="I614" s="11"/>
      <c r="J614" s="6"/>
    </row>
    <row r="615" spans="1:10" s="5" customFormat="1">
      <c r="A615" s="6"/>
      <c r="B615" s="3"/>
      <c r="C615" s="17"/>
      <c r="D615" s="17"/>
      <c r="E615" s="12"/>
      <c r="F615" s="19"/>
      <c r="G615" s="10"/>
      <c r="H615" s="11"/>
      <c r="I615" s="11"/>
      <c r="J615" s="6"/>
    </row>
    <row r="616" spans="1:10" s="5" customFormat="1">
      <c r="A616" s="6"/>
      <c r="B616" s="3"/>
      <c r="C616" s="17"/>
      <c r="D616" s="17"/>
      <c r="E616" s="12"/>
      <c r="F616" s="19"/>
      <c r="G616" s="10"/>
      <c r="H616" s="11"/>
      <c r="I616" s="11"/>
      <c r="J616" s="6"/>
    </row>
    <row r="617" spans="1:10" s="5" customFormat="1">
      <c r="A617" s="6"/>
      <c r="B617" s="3"/>
      <c r="C617" s="17"/>
      <c r="D617" s="17"/>
      <c r="E617" s="12"/>
      <c r="F617" s="19"/>
      <c r="G617" s="10"/>
      <c r="H617" s="11"/>
      <c r="I617" s="11"/>
      <c r="J617" s="6"/>
    </row>
    <row r="618" spans="1:10" s="5" customFormat="1">
      <c r="A618" s="6"/>
      <c r="B618" s="3"/>
      <c r="C618" s="17"/>
      <c r="D618" s="17"/>
      <c r="E618" s="12"/>
      <c r="F618" s="19"/>
      <c r="G618" s="10"/>
      <c r="H618" s="11"/>
      <c r="I618" s="11"/>
      <c r="J618" s="6"/>
    </row>
    <row r="619" spans="1:10" s="5" customFormat="1">
      <c r="A619" s="6"/>
      <c r="B619" s="3"/>
      <c r="C619" s="17"/>
      <c r="D619" s="17"/>
      <c r="E619" s="12"/>
      <c r="F619" s="19"/>
      <c r="G619" s="10"/>
      <c r="H619" s="11"/>
      <c r="I619" s="11"/>
      <c r="J619" s="6"/>
    </row>
    <row r="620" spans="1:10" s="5" customFormat="1">
      <c r="A620" s="6"/>
      <c r="B620" s="3"/>
      <c r="C620" s="17"/>
      <c r="D620" s="17"/>
      <c r="E620" s="12"/>
      <c r="F620" s="19"/>
      <c r="G620" s="10"/>
      <c r="H620" s="11"/>
      <c r="I620" s="11"/>
      <c r="J620" s="6"/>
    </row>
    <row r="621" spans="1:10" s="5" customFormat="1">
      <c r="A621" s="6"/>
      <c r="B621" s="3"/>
      <c r="C621" s="17"/>
      <c r="D621" s="17"/>
      <c r="E621" s="12"/>
      <c r="F621" s="19"/>
      <c r="G621" s="10"/>
      <c r="H621" s="11"/>
      <c r="I621" s="11"/>
      <c r="J621" s="6"/>
    </row>
    <row r="622" spans="1:10" s="5" customFormat="1">
      <c r="A622" s="6"/>
      <c r="B622" s="3"/>
      <c r="C622" s="17"/>
      <c r="D622" s="17"/>
      <c r="E622" s="12"/>
      <c r="F622" s="19"/>
      <c r="G622" s="10"/>
      <c r="H622" s="11"/>
      <c r="I622" s="11"/>
      <c r="J622" s="6"/>
    </row>
    <row r="623" spans="1:10" s="5" customFormat="1">
      <c r="A623" s="6"/>
      <c r="B623" s="3"/>
      <c r="C623" s="17"/>
      <c r="D623" s="17"/>
      <c r="E623" s="12"/>
      <c r="F623" s="19"/>
      <c r="G623" s="10"/>
      <c r="H623" s="11"/>
      <c r="I623" s="11"/>
      <c r="J623" s="6"/>
    </row>
    <row r="624" spans="1:10" s="5" customFormat="1">
      <c r="A624" s="6"/>
      <c r="B624" s="3"/>
      <c r="C624" s="17"/>
      <c r="D624" s="17"/>
      <c r="E624" s="12"/>
      <c r="F624" s="19"/>
      <c r="G624" s="10"/>
      <c r="H624" s="11"/>
      <c r="I624" s="11"/>
      <c r="J624" s="6"/>
    </row>
    <row r="625" spans="1:10" s="5" customFormat="1">
      <c r="A625" s="6"/>
      <c r="B625" s="3"/>
      <c r="C625" s="17"/>
      <c r="D625" s="17"/>
      <c r="E625" s="12"/>
      <c r="F625" s="19"/>
      <c r="G625" s="10"/>
      <c r="H625" s="11"/>
      <c r="I625" s="11"/>
      <c r="J625" s="6"/>
    </row>
    <row r="626" spans="1:10" s="5" customFormat="1">
      <c r="A626" s="6"/>
      <c r="B626" s="3"/>
      <c r="C626" s="17"/>
      <c r="D626" s="17"/>
      <c r="E626" s="12"/>
      <c r="F626" s="19"/>
      <c r="G626" s="10"/>
      <c r="H626" s="11"/>
      <c r="I626" s="11"/>
      <c r="J626" s="6"/>
    </row>
    <row r="627" spans="1:10" s="5" customFormat="1">
      <c r="A627" s="6"/>
      <c r="B627" s="3"/>
      <c r="C627" s="17"/>
      <c r="D627" s="17"/>
      <c r="E627" s="12"/>
      <c r="F627" s="19"/>
      <c r="G627" s="10"/>
      <c r="H627" s="11"/>
      <c r="I627" s="11"/>
      <c r="J627" s="6"/>
    </row>
    <row r="628" spans="1:10" s="5" customFormat="1">
      <c r="A628" s="6"/>
      <c r="B628" s="3"/>
      <c r="C628" s="17"/>
      <c r="D628" s="17"/>
      <c r="E628" s="12"/>
      <c r="F628" s="19"/>
      <c r="G628" s="10"/>
      <c r="H628" s="11"/>
      <c r="I628" s="11"/>
      <c r="J628" s="6"/>
    </row>
    <row r="629" spans="1:10" s="5" customFormat="1">
      <c r="A629" s="6"/>
      <c r="B629" s="3"/>
      <c r="C629" s="17"/>
      <c r="D629" s="17"/>
      <c r="E629" s="12"/>
      <c r="F629" s="19"/>
      <c r="G629" s="10"/>
      <c r="H629" s="11"/>
      <c r="I629" s="11"/>
      <c r="J629" s="6"/>
    </row>
    <row r="630" spans="1:10" s="5" customFormat="1">
      <c r="A630" s="6"/>
      <c r="B630" s="3"/>
      <c r="C630" s="17"/>
      <c r="D630" s="17"/>
      <c r="E630" s="12"/>
      <c r="F630" s="19"/>
      <c r="G630" s="10"/>
      <c r="H630" s="11"/>
      <c r="I630" s="11"/>
      <c r="J630" s="6"/>
    </row>
    <row r="631" spans="1:10" s="5" customFormat="1">
      <c r="A631" s="6"/>
      <c r="B631" s="3"/>
      <c r="C631" s="17"/>
      <c r="D631" s="17"/>
      <c r="E631" s="12"/>
      <c r="F631" s="19"/>
      <c r="G631" s="10"/>
      <c r="H631" s="11"/>
      <c r="I631" s="11"/>
      <c r="J631" s="6"/>
    </row>
    <row r="632" spans="1:10" s="5" customFormat="1">
      <c r="A632" s="6"/>
      <c r="B632" s="3"/>
      <c r="C632" s="17"/>
      <c r="D632" s="17"/>
      <c r="E632" s="12"/>
      <c r="F632" s="19"/>
      <c r="G632" s="10"/>
      <c r="H632" s="11"/>
      <c r="I632" s="11"/>
      <c r="J632" s="6"/>
    </row>
    <row r="633" spans="1:10" s="5" customFormat="1">
      <c r="A633" s="6"/>
      <c r="B633" s="3"/>
      <c r="C633" s="17"/>
      <c r="D633" s="17"/>
      <c r="E633" s="12"/>
      <c r="F633" s="19"/>
      <c r="G633" s="10"/>
      <c r="H633" s="11"/>
      <c r="I633" s="11"/>
      <c r="J633" s="6"/>
    </row>
    <row r="634" spans="1:10" s="5" customFormat="1">
      <c r="A634" s="6"/>
      <c r="B634" s="3"/>
      <c r="C634" s="17"/>
      <c r="D634" s="17"/>
      <c r="E634" s="12"/>
      <c r="F634" s="19"/>
      <c r="G634" s="10"/>
      <c r="H634" s="11"/>
      <c r="I634" s="11"/>
      <c r="J634" s="6"/>
    </row>
    <row r="635" spans="1:10" s="5" customFormat="1">
      <c r="A635" s="6"/>
      <c r="B635" s="3"/>
      <c r="C635" s="17"/>
      <c r="D635" s="17"/>
      <c r="E635" s="12"/>
      <c r="F635" s="19"/>
      <c r="G635" s="10"/>
      <c r="H635" s="11"/>
      <c r="I635" s="11"/>
      <c r="J635" s="6"/>
    </row>
    <row r="636" spans="1:10" s="5" customFormat="1">
      <c r="A636" s="6"/>
      <c r="B636" s="3"/>
      <c r="C636" s="17"/>
      <c r="D636" s="17"/>
      <c r="E636" s="12"/>
      <c r="F636" s="19"/>
      <c r="G636" s="10"/>
      <c r="H636" s="11"/>
      <c r="I636" s="11"/>
      <c r="J636" s="6"/>
    </row>
    <row r="637" spans="1:10" s="5" customFormat="1">
      <c r="A637" s="6"/>
      <c r="B637" s="3"/>
      <c r="C637" s="17"/>
      <c r="D637" s="17"/>
      <c r="E637" s="12"/>
      <c r="F637" s="19"/>
      <c r="G637" s="10"/>
      <c r="H637" s="11"/>
      <c r="I637" s="11"/>
      <c r="J637" s="6"/>
    </row>
    <row r="638" spans="1:10" s="5" customFormat="1">
      <c r="A638" s="6"/>
      <c r="B638" s="3"/>
      <c r="C638" s="17"/>
      <c r="D638" s="17"/>
      <c r="E638" s="12"/>
      <c r="F638" s="19"/>
      <c r="G638" s="10"/>
      <c r="H638" s="11"/>
      <c r="I638" s="11"/>
      <c r="J638" s="6"/>
    </row>
    <row r="639" spans="1:10" s="5" customFormat="1">
      <c r="A639" s="6"/>
      <c r="B639" s="3"/>
      <c r="C639" s="17"/>
      <c r="D639" s="17"/>
      <c r="E639" s="12"/>
      <c r="F639" s="19"/>
      <c r="G639" s="10"/>
      <c r="H639" s="11"/>
      <c r="I639" s="11"/>
      <c r="J639" s="6"/>
    </row>
    <row r="640" spans="1:10" s="5" customFormat="1">
      <c r="A640" s="6"/>
      <c r="B640" s="3"/>
      <c r="C640" s="17"/>
      <c r="D640" s="17"/>
      <c r="E640" s="12"/>
      <c r="F640" s="19"/>
      <c r="G640" s="10"/>
      <c r="H640" s="11"/>
      <c r="I640" s="11"/>
      <c r="J640" s="6"/>
    </row>
    <row r="641" spans="1:10" s="5" customFormat="1">
      <c r="A641" s="6"/>
      <c r="B641" s="3"/>
      <c r="C641" s="17"/>
      <c r="D641" s="17"/>
      <c r="E641" s="12"/>
      <c r="F641" s="19"/>
      <c r="G641" s="10"/>
      <c r="H641" s="11"/>
      <c r="I641" s="11"/>
      <c r="J641" s="6"/>
    </row>
    <row r="642" spans="1:10" s="5" customFormat="1">
      <c r="A642" s="6"/>
      <c r="B642" s="3"/>
      <c r="C642" s="17"/>
      <c r="D642" s="17"/>
      <c r="E642" s="12"/>
      <c r="F642" s="19"/>
      <c r="G642" s="10"/>
      <c r="H642" s="11"/>
      <c r="I642" s="11"/>
      <c r="J642" s="6"/>
    </row>
    <row r="643" spans="1:10" s="5" customFormat="1">
      <c r="A643" s="6"/>
      <c r="B643" s="3"/>
      <c r="C643" s="17"/>
      <c r="D643" s="17"/>
      <c r="E643" s="12"/>
      <c r="F643" s="19"/>
      <c r="G643" s="10"/>
      <c r="H643" s="11"/>
      <c r="I643" s="11"/>
      <c r="J643" s="6"/>
    </row>
    <row r="644" spans="1:10" s="5" customFormat="1">
      <c r="A644" s="6"/>
      <c r="B644" s="3"/>
      <c r="C644" s="17"/>
      <c r="D644" s="17"/>
      <c r="E644" s="12"/>
      <c r="F644" s="19"/>
      <c r="G644" s="10"/>
      <c r="H644" s="11"/>
      <c r="I644" s="11"/>
      <c r="J644" s="6"/>
    </row>
    <row r="645" spans="1:10" s="5" customFormat="1">
      <c r="A645" s="6"/>
      <c r="B645" s="3"/>
      <c r="C645" s="17"/>
      <c r="D645" s="17"/>
      <c r="E645" s="12"/>
      <c r="F645" s="19"/>
      <c r="G645" s="10"/>
      <c r="H645" s="11"/>
      <c r="I645" s="11"/>
      <c r="J645" s="6"/>
    </row>
    <row r="646" spans="1:10" s="5" customFormat="1">
      <c r="A646" s="6"/>
      <c r="B646" s="3"/>
      <c r="C646" s="17"/>
      <c r="D646" s="17"/>
      <c r="E646" s="12"/>
      <c r="F646" s="19"/>
      <c r="G646" s="10"/>
      <c r="H646" s="11"/>
      <c r="I646" s="11"/>
      <c r="J646" s="6"/>
    </row>
    <row r="647" spans="1:10" s="5" customFormat="1">
      <c r="A647" s="6"/>
      <c r="B647" s="3"/>
      <c r="C647" s="17"/>
      <c r="D647" s="17"/>
      <c r="E647" s="12"/>
      <c r="F647" s="19"/>
      <c r="G647" s="10"/>
      <c r="H647" s="11"/>
      <c r="I647" s="11"/>
      <c r="J647" s="6"/>
    </row>
    <row r="648" spans="1:10" s="5" customFormat="1">
      <c r="A648" s="6"/>
      <c r="B648" s="3"/>
      <c r="C648" s="17"/>
      <c r="D648" s="17"/>
      <c r="E648" s="12"/>
      <c r="F648" s="19"/>
      <c r="G648" s="10"/>
      <c r="H648" s="11"/>
      <c r="I648" s="11"/>
      <c r="J648" s="6"/>
    </row>
    <row r="649" spans="1:10" s="5" customFormat="1">
      <c r="A649" s="6"/>
      <c r="B649" s="3"/>
      <c r="C649" s="17"/>
      <c r="D649" s="17"/>
      <c r="E649" s="12"/>
      <c r="F649" s="19"/>
      <c r="G649" s="10"/>
      <c r="H649" s="11"/>
      <c r="I649" s="11"/>
      <c r="J649" s="6"/>
    </row>
    <row r="650" spans="1:10" s="5" customFormat="1">
      <c r="A650" s="6"/>
      <c r="B650" s="3"/>
      <c r="C650" s="17"/>
      <c r="D650" s="17"/>
      <c r="E650" s="12"/>
      <c r="F650" s="19"/>
      <c r="G650" s="10"/>
      <c r="H650" s="11"/>
      <c r="I650" s="11"/>
      <c r="J650" s="6"/>
    </row>
    <row r="651" spans="1:10" s="5" customFormat="1">
      <c r="A651" s="6"/>
      <c r="B651" s="3"/>
      <c r="C651" s="17"/>
      <c r="D651" s="17"/>
      <c r="E651" s="12"/>
      <c r="F651" s="19"/>
      <c r="G651" s="10"/>
      <c r="H651" s="11"/>
      <c r="I651" s="11"/>
      <c r="J651" s="6"/>
    </row>
    <row r="652" spans="1:10" s="5" customFormat="1">
      <c r="A652" s="6"/>
      <c r="B652" s="3"/>
      <c r="C652" s="17"/>
      <c r="D652" s="17"/>
      <c r="E652" s="12"/>
      <c r="F652" s="19"/>
      <c r="G652" s="10"/>
      <c r="H652" s="11"/>
      <c r="I652" s="11"/>
      <c r="J652" s="6"/>
    </row>
    <row r="653" spans="1:10" s="5" customFormat="1">
      <c r="A653" s="6"/>
      <c r="B653" s="3"/>
      <c r="C653" s="17"/>
      <c r="D653" s="17"/>
      <c r="E653" s="12"/>
      <c r="F653" s="19"/>
      <c r="G653" s="10"/>
      <c r="H653" s="11"/>
      <c r="I653" s="11"/>
      <c r="J653" s="6"/>
    </row>
    <row r="654" spans="1:10" s="5" customFormat="1">
      <c r="A654" s="6"/>
      <c r="B654" s="3"/>
      <c r="C654" s="17"/>
      <c r="D654" s="17"/>
      <c r="E654" s="12"/>
      <c r="F654" s="19"/>
      <c r="G654" s="10"/>
      <c r="H654" s="11"/>
      <c r="I654" s="11"/>
      <c r="J654" s="6"/>
    </row>
    <row r="655" spans="1:10" s="5" customFormat="1">
      <c r="A655" s="6"/>
      <c r="B655" s="3"/>
      <c r="C655" s="17"/>
      <c r="D655" s="17"/>
      <c r="E655" s="12"/>
      <c r="F655" s="19"/>
      <c r="G655" s="10"/>
      <c r="H655" s="11"/>
      <c r="I655" s="11"/>
      <c r="J655" s="6"/>
    </row>
    <row r="656" spans="1:10" s="5" customFormat="1">
      <c r="A656" s="6"/>
      <c r="B656" s="3"/>
      <c r="C656" s="17"/>
      <c r="D656" s="17"/>
      <c r="E656" s="12"/>
      <c r="F656" s="19"/>
      <c r="G656" s="10"/>
      <c r="H656" s="11"/>
      <c r="I656" s="11"/>
      <c r="J656" s="6"/>
    </row>
    <row r="657" spans="1:10" s="5" customFormat="1">
      <c r="A657" s="6"/>
      <c r="B657" s="3"/>
      <c r="C657" s="17"/>
      <c r="D657" s="17"/>
      <c r="E657" s="12"/>
      <c r="F657" s="19"/>
      <c r="G657" s="10"/>
      <c r="H657" s="11"/>
      <c r="I657" s="11"/>
      <c r="J657" s="6"/>
    </row>
    <row r="658" spans="1:10" s="5" customFormat="1">
      <c r="A658" s="6"/>
      <c r="B658" s="3"/>
      <c r="C658" s="17"/>
      <c r="D658" s="17"/>
      <c r="E658" s="12"/>
      <c r="F658" s="19"/>
      <c r="G658" s="10"/>
      <c r="H658" s="11"/>
      <c r="I658" s="11"/>
      <c r="J658" s="6"/>
    </row>
    <row r="659" spans="1:10" s="5" customFormat="1">
      <c r="A659" s="6"/>
      <c r="B659" s="3"/>
      <c r="C659" s="17"/>
      <c r="D659" s="17"/>
      <c r="E659" s="12"/>
      <c r="F659" s="19"/>
      <c r="G659" s="10"/>
      <c r="H659" s="11"/>
      <c r="I659" s="11"/>
      <c r="J659" s="6"/>
    </row>
    <row r="660" spans="1:10" s="5" customFormat="1">
      <c r="A660" s="6"/>
      <c r="B660" s="3"/>
      <c r="C660" s="17"/>
      <c r="D660" s="17"/>
      <c r="E660" s="12"/>
      <c r="F660" s="19"/>
      <c r="G660" s="10"/>
      <c r="H660" s="11"/>
      <c r="I660" s="11"/>
      <c r="J660" s="6"/>
    </row>
    <row r="661" spans="1:10" s="5" customFormat="1">
      <c r="A661" s="6"/>
      <c r="B661" s="3"/>
      <c r="C661" s="17"/>
      <c r="D661" s="17"/>
      <c r="E661" s="12"/>
      <c r="F661" s="19"/>
      <c r="G661" s="10"/>
      <c r="H661" s="11"/>
      <c r="I661" s="11"/>
      <c r="J661" s="6"/>
    </row>
    <row r="662" spans="1:10" s="5" customFormat="1">
      <c r="A662" s="6"/>
      <c r="B662" s="3"/>
      <c r="C662" s="17"/>
      <c r="D662" s="17"/>
      <c r="E662" s="12"/>
      <c r="F662" s="19"/>
      <c r="G662" s="10"/>
      <c r="H662" s="11"/>
      <c r="I662" s="11"/>
      <c r="J662" s="6"/>
    </row>
    <row r="663" spans="1:10" s="5" customFormat="1">
      <c r="A663" s="6"/>
      <c r="B663" s="3"/>
      <c r="C663" s="17"/>
      <c r="D663" s="17"/>
      <c r="E663" s="12"/>
      <c r="F663" s="19"/>
      <c r="G663" s="10"/>
      <c r="H663" s="11"/>
      <c r="I663" s="11"/>
      <c r="J663" s="6"/>
    </row>
    <row r="664" spans="1:10" s="5" customFormat="1">
      <c r="A664" s="6"/>
      <c r="B664" s="3"/>
      <c r="C664" s="17"/>
      <c r="D664" s="17"/>
      <c r="E664" s="12"/>
      <c r="F664" s="19"/>
      <c r="G664" s="10"/>
      <c r="H664" s="11"/>
      <c r="I664" s="11"/>
      <c r="J664" s="6"/>
    </row>
    <row r="665" spans="1:10" s="5" customFormat="1">
      <c r="A665" s="6"/>
      <c r="B665" s="3"/>
      <c r="C665" s="17"/>
      <c r="D665" s="17"/>
      <c r="E665" s="12"/>
      <c r="F665" s="19"/>
      <c r="G665" s="10"/>
      <c r="H665" s="11"/>
      <c r="I665" s="11"/>
      <c r="J665" s="6"/>
    </row>
    <row r="666" spans="1:10" s="5" customFormat="1">
      <c r="A666" s="6"/>
      <c r="B666" s="3"/>
      <c r="C666" s="17"/>
      <c r="D666" s="17"/>
      <c r="E666" s="12"/>
      <c r="F666" s="19"/>
      <c r="G666" s="10"/>
      <c r="H666" s="11"/>
      <c r="I666" s="11"/>
      <c r="J666" s="6"/>
    </row>
    <row r="667" spans="1:10" s="5" customFormat="1">
      <c r="A667" s="6"/>
      <c r="B667" s="3"/>
      <c r="C667" s="17"/>
      <c r="D667" s="17"/>
      <c r="E667" s="12"/>
      <c r="F667" s="19"/>
      <c r="G667" s="10"/>
      <c r="H667" s="11"/>
      <c r="I667" s="11"/>
      <c r="J667" s="6"/>
    </row>
    <row r="668" spans="1:10" s="5" customFormat="1">
      <c r="A668" s="6"/>
      <c r="B668" s="3"/>
      <c r="C668" s="17"/>
      <c r="D668" s="17"/>
      <c r="E668" s="12"/>
      <c r="F668" s="19"/>
      <c r="G668" s="10"/>
      <c r="H668" s="11"/>
      <c r="I668" s="11"/>
      <c r="J668" s="6"/>
    </row>
    <row r="669" spans="1:10" s="5" customFormat="1">
      <c r="A669" s="6"/>
      <c r="B669" s="3"/>
      <c r="C669" s="17"/>
      <c r="D669" s="17"/>
      <c r="E669" s="12"/>
      <c r="F669" s="19"/>
      <c r="G669" s="10"/>
      <c r="H669" s="11"/>
      <c r="I669" s="11"/>
      <c r="J669" s="6"/>
    </row>
    <row r="670" spans="1:10" s="5" customFormat="1">
      <c r="A670" s="6"/>
      <c r="B670" s="3"/>
      <c r="C670" s="17"/>
      <c r="D670" s="17"/>
      <c r="E670" s="12"/>
      <c r="F670" s="19"/>
      <c r="G670" s="10"/>
      <c r="H670" s="11"/>
      <c r="I670" s="11"/>
      <c r="J670" s="6"/>
    </row>
    <row r="671" spans="1:10" s="5" customFormat="1">
      <c r="A671" s="6"/>
      <c r="B671" s="3"/>
      <c r="C671" s="17"/>
      <c r="D671" s="17"/>
      <c r="E671" s="12"/>
      <c r="F671" s="19"/>
      <c r="G671" s="10"/>
      <c r="H671" s="11"/>
      <c r="I671" s="11"/>
      <c r="J671" s="6"/>
    </row>
    <row r="672" spans="1:10" s="5" customFormat="1">
      <c r="A672" s="6"/>
      <c r="B672" s="3"/>
      <c r="C672" s="17"/>
      <c r="D672" s="17"/>
      <c r="E672" s="12"/>
      <c r="F672" s="19"/>
      <c r="G672" s="10"/>
      <c r="H672" s="11"/>
      <c r="I672" s="11"/>
      <c r="J672" s="6"/>
    </row>
    <row r="673" spans="1:10" s="5" customFormat="1">
      <c r="A673" s="6"/>
      <c r="B673" s="3"/>
      <c r="C673" s="17"/>
      <c r="D673" s="17"/>
      <c r="E673" s="12"/>
      <c r="F673" s="19"/>
      <c r="G673" s="10"/>
      <c r="H673" s="11"/>
      <c r="I673" s="11"/>
      <c r="J673" s="6"/>
    </row>
    <row r="674" spans="1:10" s="5" customFormat="1">
      <c r="A674" s="6"/>
      <c r="B674" s="3"/>
      <c r="C674" s="17"/>
      <c r="D674" s="17"/>
      <c r="E674" s="12"/>
      <c r="F674" s="19"/>
      <c r="G674" s="10"/>
      <c r="H674" s="11"/>
      <c r="I674" s="11"/>
      <c r="J674" s="6"/>
    </row>
    <row r="675" spans="1:10" s="5" customFormat="1">
      <c r="A675" s="6"/>
      <c r="B675" s="3"/>
      <c r="C675" s="17"/>
      <c r="D675" s="17"/>
      <c r="E675" s="12"/>
      <c r="F675" s="19"/>
      <c r="G675" s="10"/>
      <c r="H675" s="11"/>
      <c r="I675" s="11"/>
      <c r="J675" s="6"/>
    </row>
    <row r="676" spans="1:10" s="5" customFormat="1">
      <c r="A676" s="6"/>
      <c r="B676" s="3"/>
      <c r="C676" s="17"/>
      <c r="D676" s="17"/>
      <c r="E676" s="12"/>
      <c r="F676" s="19"/>
      <c r="G676" s="10"/>
      <c r="H676" s="11"/>
      <c r="I676" s="11"/>
      <c r="J676" s="6"/>
    </row>
    <row r="677" spans="1:10" s="5" customFormat="1">
      <c r="A677" s="6"/>
      <c r="B677" s="3"/>
      <c r="C677" s="17"/>
      <c r="D677" s="17"/>
      <c r="E677" s="12"/>
      <c r="F677" s="19"/>
      <c r="G677" s="10"/>
      <c r="H677" s="11"/>
      <c r="I677" s="11"/>
      <c r="J677" s="6"/>
    </row>
    <row r="678" spans="1:10" s="5" customFormat="1">
      <c r="A678" s="6"/>
      <c r="B678" s="3"/>
      <c r="C678" s="17"/>
      <c r="D678" s="17"/>
      <c r="E678" s="12"/>
      <c r="F678" s="19"/>
      <c r="G678" s="10"/>
      <c r="H678" s="11"/>
      <c r="I678" s="11"/>
      <c r="J678" s="6"/>
    </row>
    <row r="679" spans="1:10" s="5" customFormat="1">
      <c r="A679" s="6"/>
      <c r="B679" s="3"/>
      <c r="C679" s="17"/>
      <c r="D679" s="17"/>
      <c r="E679" s="12"/>
      <c r="F679" s="19"/>
      <c r="G679" s="10"/>
      <c r="H679" s="11"/>
      <c r="I679" s="11"/>
      <c r="J679" s="6"/>
    </row>
    <row r="680" spans="1:10" s="5" customFormat="1">
      <c r="A680" s="6"/>
      <c r="B680" s="3"/>
      <c r="C680" s="17"/>
      <c r="D680" s="17"/>
      <c r="E680" s="12"/>
      <c r="F680" s="19"/>
      <c r="G680" s="10"/>
      <c r="H680" s="11"/>
      <c r="I680" s="11"/>
      <c r="J680" s="6"/>
    </row>
    <row r="681" spans="1:10" s="5" customFormat="1">
      <c r="A681" s="6"/>
      <c r="B681" s="3"/>
      <c r="C681" s="17"/>
      <c r="D681" s="17"/>
      <c r="E681" s="12"/>
      <c r="F681" s="19"/>
      <c r="G681" s="10"/>
      <c r="H681" s="11"/>
      <c r="I681" s="11"/>
      <c r="J681" s="6"/>
    </row>
    <row r="682" spans="1:10" s="5" customFormat="1">
      <c r="A682" s="6"/>
      <c r="B682" s="3"/>
      <c r="C682" s="17"/>
      <c r="D682" s="17"/>
      <c r="E682" s="12"/>
      <c r="F682" s="19"/>
      <c r="G682" s="10"/>
      <c r="H682" s="11"/>
      <c r="I682" s="11"/>
      <c r="J682" s="6"/>
    </row>
    <row r="683" spans="1:10" s="5" customFormat="1">
      <c r="A683" s="6"/>
      <c r="B683" s="3"/>
      <c r="C683" s="17"/>
      <c r="D683" s="17"/>
      <c r="E683" s="12"/>
      <c r="F683" s="19"/>
      <c r="G683" s="10"/>
      <c r="H683" s="11"/>
      <c r="I683" s="11"/>
      <c r="J683" s="6"/>
    </row>
    <row r="684" spans="1:10" s="5" customFormat="1">
      <c r="A684" s="6"/>
      <c r="B684" s="3"/>
      <c r="C684" s="17"/>
      <c r="D684" s="17"/>
      <c r="E684" s="12"/>
      <c r="F684" s="19"/>
      <c r="G684" s="10"/>
      <c r="H684" s="11"/>
      <c r="I684" s="11"/>
      <c r="J684" s="6"/>
    </row>
    <row r="685" spans="1:10" s="5" customFormat="1">
      <c r="A685" s="6"/>
      <c r="B685" s="3"/>
      <c r="C685" s="17"/>
      <c r="D685" s="17"/>
      <c r="E685" s="12"/>
      <c r="F685" s="19"/>
      <c r="G685" s="10"/>
      <c r="H685" s="11"/>
      <c r="I685" s="11"/>
      <c r="J685" s="6"/>
    </row>
    <row r="686" spans="1:10" s="5" customFormat="1">
      <c r="A686" s="6"/>
      <c r="B686" s="3"/>
      <c r="C686" s="17"/>
      <c r="D686" s="17"/>
      <c r="E686" s="12"/>
      <c r="F686" s="19"/>
      <c r="G686" s="10"/>
      <c r="H686" s="11"/>
      <c r="I686" s="11"/>
      <c r="J686" s="6"/>
    </row>
    <row r="687" spans="1:10" s="5" customFormat="1">
      <c r="A687" s="6"/>
      <c r="B687" s="3"/>
      <c r="C687" s="17"/>
      <c r="D687" s="17"/>
      <c r="E687" s="12"/>
      <c r="F687" s="19"/>
      <c r="G687" s="10"/>
      <c r="H687" s="11"/>
      <c r="I687" s="11"/>
      <c r="J687" s="6"/>
    </row>
    <row r="688" spans="1:10" s="5" customFormat="1">
      <c r="A688" s="6"/>
      <c r="B688" s="3"/>
      <c r="C688" s="17"/>
      <c r="D688" s="17"/>
      <c r="E688" s="12"/>
      <c r="F688" s="19"/>
      <c r="G688" s="10"/>
      <c r="H688" s="11"/>
      <c r="I688" s="11"/>
      <c r="J688" s="6"/>
    </row>
    <row r="689" spans="1:10" s="5" customFormat="1">
      <c r="A689" s="6"/>
      <c r="B689" s="3"/>
      <c r="C689" s="17"/>
      <c r="D689" s="17"/>
      <c r="E689" s="12"/>
      <c r="F689" s="19"/>
      <c r="G689" s="10"/>
      <c r="H689" s="11"/>
      <c r="I689" s="11"/>
      <c r="J689" s="6"/>
    </row>
    <row r="690" spans="1:10" s="5" customFormat="1">
      <c r="A690" s="6"/>
      <c r="B690" s="3"/>
      <c r="C690" s="17"/>
      <c r="D690" s="17"/>
      <c r="E690" s="12"/>
      <c r="F690" s="19"/>
      <c r="G690" s="10"/>
      <c r="H690" s="11"/>
      <c r="I690" s="11"/>
      <c r="J690" s="6"/>
    </row>
    <row r="691" spans="1:10" s="5" customFormat="1">
      <c r="A691" s="6"/>
      <c r="B691" s="3"/>
      <c r="C691" s="17"/>
      <c r="D691" s="17"/>
      <c r="E691" s="12"/>
      <c r="F691" s="19"/>
      <c r="G691" s="10"/>
      <c r="H691" s="11"/>
      <c r="I691" s="11"/>
      <c r="J691" s="6"/>
    </row>
    <row r="692" spans="1:10" s="5" customFormat="1">
      <c r="A692" s="6"/>
      <c r="B692" s="3"/>
      <c r="C692" s="17"/>
      <c r="D692" s="17"/>
      <c r="E692" s="12"/>
      <c r="F692" s="19"/>
      <c r="G692" s="10"/>
      <c r="H692" s="11"/>
      <c r="I692" s="11"/>
      <c r="J692" s="6"/>
    </row>
    <row r="693" spans="1:10" s="5" customFormat="1">
      <c r="A693" s="6"/>
      <c r="B693" s="3"/>
      <c r="C693" s="17"/>
      <c r="D693" s="17"/>
      <c r="E693" s="12"/>
      <c r="F693" s="19"/>
      <c r="G693" s="10"/>
      <c r="H693" s="11"/>
      <c r="I693" s="11"/>
      <c r="J693" s="6"/>
    </row>
    <row r="694" spans="1:10" s="5" customFormat="1">
      <c r="A694" s="6"/>
      <c r="B694" s="3"/>
      <c r="C694" s="17"/>
      <c r="D694" s="17"/>
      <c r="E694" s="12"/>
      <c r="F694" s="19"/>
      <c r="G694" s="10"/>
      <c r="H694" s="11"/>
      <c r="I694" s="11"/>
      <c r="J694" s="6"/>
    </row>
    <row r="695" spans="1:10" s="5" customFormat="1">
      <c r="A695" s="6"/>
      <c r="B695" s="3"/>
      <c r="C695" s="17"/>
      <c r="D695" s="17"/>
      <c r="E695" s="12"/>
      <c r="F695" s="19"/>
      <c r="G695" s="10"/>
      <c r="H695" s="11"/>
      <c r="I695" s="11"/>
      <c r="J695" s="6"/>
    </row>
    <row r="696" spans="1:10" s="5" customFormat="1">
      <c r="A696" s="6"/>
      <c r="B696" s="3"/>
      <c r="C696" s="17"/>
      <c r="D696" s="17"/>
      <c r="E696" s="12"/>
      <c r="F696" s="19"/>
      <c r="G696" s="10"/>
      <c r="H696" s="11"/>
      <c r="I696" s="11"/>
      <c r="J696" s="6"/>
    </row>
    <row r="697" spans="1:10" s="5" customFormat="1">
      <c r="A697" s="6"/>
      <c r="B697" s="3"/>
      <c r="C697" s="17"/>
      <c r="D697" s="17"/>
      <c r="E697" s="12"/>
      <c r="F697" s="19"/>
      <c r="G697" s="10"/>
      <c r="H697" s="11"/>
      <c r="I697" s="11"/>
      <c r="J697" s="6"/>
    </row>
    <row r="698" spans="1:10" s="5" customFormat="1">
      <c r="A698" s="6"/>
      <c r="B698" s="3"/>
      <c r="C698" s="17"/>
      <c r="D698" s="17"/>
      <c r="E698" s="12"/>
      <c r="F698" s="19"/>
      <c r="G698" s="10"/>
      <c r="H698" s="11"/>
      <c r="I698" s="11"/>
      <c r="J698" s="6"/>
    </row>
    <row r="699" spans="1:10" s="5" customFormat="1">
      <c r="A699" s="6"/>
      <c r="B699" s="3"/>
      <c r="C699" s="17"/>
      <c r="D699" s="17"/>
      <c r="E699" s="12"/>
      <c r="F699" s="19"/>
      <c r="G699" s="10"/>
      <c r="H699" s="11"/>
      <c r="I699" s="11"/>
      <c r="J699" s="6"/>
    </row>
    <row r="700" spans="1:10" s="5" customFormat="1">
      <c r="A700" s="6"/>
      <c r="B700" s="3"/>
      <c r="C700" s="17"/>
      <c r="D700" s="17"/>
      <c r="E700" s="12"/>
      <c r="F700" s="19"/>
      <c r="G700" s="10"/>
      <c r="H700" s="11"/>
      <c r="I700" s="11"/>
      <c r="J700" s="6"/>
    </row>
    <row r="701" spans="1:10" s="5" customFormat="1">
      <c r="A701" s="6"/>
      <c r="B701" s="3"/>
      <c r="C701" s="17"/>
      <c r="D701" s="17"/>
      <c r="E701" s="12"/>
      <c r="F701" s="19"/>
      <c r="G701" s="10"/>
      <c r="H701" s="11"/>
      <c r="I701" s="11"/>
      <c r="J701" s="6"/>
    </row>
    <row r="702" spans="1:10" s="5" customFormat="1">
      <c r="A702" s="6"/>
      <c r="B702" s="3"/>
      <c r="C702" s="17"/>
      <c r="D702" s="17"/>
      <c r="E702" s="12"/>
      <c r="F702" s="19"/>
      <c r="G702" s="10"/>
      <c r="H702" s="11"/>
      <c r="I702" s="11"/>
      <c r="J702" s="6"/>
    </row>
    <row r="703" spans="1:10" s="5" customFormat="1">
      <c r="A703" s="6"/>
      <c r="B703" s="3"/>
      <c r="C703" s="17"/>
      <c r="D703" s="17"/>
      <c r="E703" s="12"/>
      <c r="F703" s="19"/>
      <c r="G703" s="10"/>
      <c r="H703" s="11"/>
      <c r="I703" s="11"/>
      <c r="J703" s="6"/>
    </row>
    <row r="704" spans="1:10" s="5" customFormat="1">
      <c r="A704" s="6"/>
      <c r="B704" s="3"/>
      <c r="C704" s="17"/>
      <c r="D704" s="17"/>
      <c r="E704" s="12"/>
      <c r="F704" s="19"/>
      <c r="G704" s="10"/>
      <c r="H704" s="11"/>
      <c r="I704" s="11"/>
      <c r="J704" s="6"/>
    </row>
    <row r="705" spans="1:10" s="5" customFormat="1">
      <c r="A705" s="6"/>
      <c r="B705" s="3"/>
      <c r="C705" s="17"/>
      <c r="D705" s="17"/>
      <c r="E705" s="12"/>
      <c r="F705" s="19"/>
      <c r="G705" s="10"/>
      <c r="H705" s="11"/>
      <c r="I705" s="11"/>
      <c r="J705" s="6"/>
    </row>
    <row r="706" spans="1:10" s="5" customFormat="1">
      <c r="A706" s="6"/>
      <c r="B706" s="3"/>
      <c r="C706" s="17"/>
      <c r="D706" s="17"/>
      <c r="E706" s="12"/>
      <c r="F706" s="19"/>
      <c r="G706" s="10"/>
      <c r="H706" s="11"/>
      <c r="I706" s="11"/>
      <c r="J706" s="6"/>
    </row>
    <row r="707" spans="1:10" s="5" customFormat="1">
      <c r="A707" s="6"/>
      <c r="B707" s="3"/>
      <c r="C707" s="17"/>
      <c r="D707" s="17"/>
      <c r="E707" s="12"/>
      <c r="F707" s="19"/>
      <c r="G707" s="10"/>
      <c r="H707" s="11"/>
      <c r="I707" s="11"/>
      <c r="J707" s="6"/>
    </row>
    <row r="708" spans="1:10" s="5" customFormat="1">
      <c r="A708" s="6"/>
      <c r="B708" s="3"/>
      <c r="C708" s="17"/>
      <c r="D708" s="17"/>
      <c r="E708" s="12"/>
      <c r="F708" s="19"/>
      <c r="G708" s="10"/>
      <c r="H708" s="11"/>
      <c r="I708" s="11"/>
      <c r="J708" s="6"/>
    </row>
    <row r="709" spans="1:10" s="5" customFormat="1">
      <c r="A709" s="6"/>
      <c r="B709" s="3"/>
      <c r="C709" s="17"/>
      <c r="D709" s="17"/>
      <c r="E709" s="12"/>
      <c r="F709" s="19"/>
      <c r="G709" s="10"/>
      <c r="H709" s="11"/>
      <c r="I709" s="11"/>
      <c r="J709" s="6"/>
    </row>
    <row r="710" spans="1:10" s="5" customFormat="1">
      <c r="A710" s="6"/>
      <c r="B710" s="3"/>
      <c r="C710" s="17"/>
      <c r="D710" s="17"/>
      <c r="E710" s="12"/>
      <c r="F710" s="19"/>
      <c r="G710" s="10"/>
      <c r="H710" s="11"/>
      <c r="I710" s="11"/>
      <c r="J710" s="6"/>
    </row>
    <row r="711" spans="1:10" s="5" customFormat="1">
      <c r="A711" s="6"/>
      <c r="B711" s="3"/>
      <c r="C711" s="17"/>
      <c r="D711" s="17"/>
      <c r="E711" s="12"/>
      <c r="F711" s="19"/>
      <c r="G711" s="10"/>
      <c r="H711" s="11"/>
      <c r="I711" s="11"/>
      <c r="J711" s="6"/>
    </row>
    <row r="712" spans="1:10" s="5" customFormat="1">
      <c r="A712" s="6"/>
      <c r="B712" s="3"/>
      <c r="C712" s="17"/>
      <c r="D712" s="17"/>
      <c r="E712" s="12"/>
      <c r="F712" s="19"/>
      <c r="G712" s="10"/>
      <c r="H712" s="11"/>
      <c r="I712" s="11"/>
      <c r="J712" s="6"/>
    </row>
    <row r="713" spans="1:10" s="5" customFormat="1">
      <c r="A713" s="6"/>
      <c r="B713" s="3"/>
      <c r="C713" s="17"/>
      <c r="D713" s="17"/>
      <c r="E713" s="12"/>
      <c r="F713" s="19"/>
      <c r="G713" s="10"/>
      <c r="H713" s="11"/>
      <c r="I713" s="11"/>
      <c r="J713" s="6"/>
    </row>
    <row r="714" spans="1:10" s="5" customFormat="1">
      <c r="A714" s="6"/>
      <c r="B714" s="3"/>
      <c r="C714" s="17"/>
      <c r="D714" s="17"/>
      <c r="E714" s="12"/>
      <c r="F714" s="19"/>
      <c r="G714" s="10"/>
      <c r="H714" s="11"/>
      <c r="I714" s="11"/>
      <c r="J714" s="6"/>
    </row>
    <row r="715" spans="1:10" s="5" customFormat="1">
      <c r="A715" s="6"/>
      <c r="B715" s="3"/>
      <c r="C715" s="17"/>
      <c r="D715" s="17"/>
      <c r="E715" s="12"/>
      <c r="F715" s="19"/>
      <c r="G715" s="10"/>
      <c r="H715" s="11"/>
      <c r="I715" s="11"/>
      <c r="J715" s="6"/>
    </row>
    <row r="716" spans="1:10" s="5" customFormat="1">
      <c r="A716" s="6"/>
      <c r="B716" s="3"/>
      <c r="C716" s="17"/>
      <c r="D716" s="17"/>
      <c r="E716" s="12"/>
      <c r="F716" s="19"/>
      <c r="G716" s="10"/>
      <c r="H716" s="11"/>
      <c r="I716" s="11"/>
      <c r="J716" s="6"/>
    </row>
    <row r="717" spans="1:10" s="5" customFormat="1">
      <c r="A717" s="6"/>
      <c r="B717" s="3"/>
      <c r="C717" s="17"/>
      <c r="D717" s="17"/>
      <c r="E717" s="12"/>
      <c r="F717" s="19"/>
      <c r="G717" s="10"/>
      <c r="H717" s="11"/>
      <c r="I717" s="11"/>
      <c r="J717" s="6"/>
    </row>
    <row r="718" spans="1:10" s="5" customFormat="1">
      <c r="A718" s="6"/>
      <c r="B718" s="3"/>
      <c r="C718" s="17"/>
      <c r="D718" s="17"/>
      <c r="E718" s="12"/>
      <c r="F718" s="19"/>
      <c r="G718" s="10"/>
      <c r="H718" s="11"/>
      <c r="I718" s="11"/>
      <c r="J718" s="6"/>
    </row>
    <row r="719" spans="1:10" s="5" customFormat="1">
      <c r="A719" s="6"/>
      <c r="B719" s="3"/>
      <c r="C719" s="17"/>
      <c r="D719" s="17"/>
      <c r="E719" s="12"/>
      <c r="F719" s="19"/>
      <c r="G719" s="10"/>
      <c r="H719" s="11"/>
      <c r="I719" s="11"/>
      <c r="J719" s="6"/>
    </row>
    <row r="720" spans="1:10" s="5" customFormat="1">
      <c r="A720" s="6"/>
      <c r="B720" s="3"/>
      <c r="C720" s="17"/>
      <c r="D720" s="17"/>
      <c r="E720" s="12"/>
      <c r="F720" s="19"/>
      <c r="G720" s="10"/>
      <c r="H720" s="11"/>
      <c r="I720" s="11"/>
      <c r="J720" s="6"/>
    </row>
    <row r="721" spans="1:10" s="5" customFormat="1">
      <c r="A721" s="6"/>
      <c r="B721" s="3"/>
      <c r="C721" s="17"/>
      <c r="D721" s="17"/>
      <c r="E721" s="12"/>
      <c r="F721" s="19"/>
      <c r="G721" s="10"/>
      <c r="H721" s="11"/>
      <c r="I721" s="11"/>
      <c r="J721" s="6"/>
    </row>
    <row r="722" spans="1:10" s="5" customFormat="1">
      <c r="A722" s="6"/>
      <c r="B722" s="3"/>
      <c r="C722" s="17"/>
      <c r="D722" s="17"/>
      <c r="E722" s="12"/>
      <c r="F722" s="19"/>
      <c r="G722" s="10"/>
      <c r="H722" s="11"/>
      <c r="I722" s="11"/>
      <c r="J722" s="6"/>
    </row>
    <row r="723" spans="1:10" s="5" customFormat="1">
      <c r="A723" s="6"/>
      <c r="B723" s="3"/>
      <c r="C723" s="17"/>
      <c r="D723" s="17"/>
      <c r="E723" s="12"/>
      <c r="F723" s="19"/>
      <c r="G723" s="10"/>
      <c r="H723" s="11"/>
      <c r="I723" s="11"/>
      <c r="J723" s="6"/>
    </row>
    <row r="724" spans="1:10" s="5" customFormat="1">
      <c r="A724" s="6"/>
      <c r="B724" s="3"/>
      <c r="C724" s="17"/>
      <c r="D724" s="17"/>
      <c r="E724" s="12"/>
      <c r="F724" s="19"/>
      <c r="G724" s="10"/>
      <c r="H724" s="11"/>
      <c r="I724" s="11"/>
      <c r="J724" s="6"/>
    </row>
    <row r="725" spans="1:10" s="5" customFormat="1">
      <c r="A725" s="6"/>
      <c r="B725" s="3"/>
      <c r="C725" s="17"/>
      <c r="D725" s="17"/>
      <c r="E725" s="12"/>
      <c r="F725" s="19"/>
      <c r="G725" s="10"/>
      <c r="H725" s="11"/>
      <c r="I725" s="11"/>
      <c r="J725" s="6"/>
    </row>
    <row r="726" spans="1:10" s="5" customFormat="1">
      <c r="A726" s="6"/>
      <c r="B726" s="3"/>
      <c r="C726" s="17"/>
      <c r="D726" s="17"/>
      <c r="E726" s="12"/>
      <c r="F726" s="19"/>
      <c r="G726" s="10"/>
      <c r="H726" s="11"/>
      <c r="I726" s="11"/>
      <c r="J726" s="6"/>
    </row>
    <row r="727" spans="1:10" s="5" customFormat="1">
      <c r="A727" s="6"/>
      <c r="B727" s="3"/>
      <c r="C727" s="17"/>
      <c r="D727" s="17"/>
      <c r="E727" s="12"/>
      <c r="F727" s="19"/>
      <c r="G727" s="10"/>
      <c r="H727" s="11"/>
      <c r="I727" s="11"/>
      <c r="J727" s="6"/>
    </row>
    <row r="728" spans="1:10" s="5" customFormat="1">
      <c r="A728" s="6"/>
      <c r="B728" s="3"/>
      <c r="C728" s="17"/>
      <c r="D728" s="17"/>
      <c r="E728" s="12"/>
      <c r="F728" s="19"/>
      <c r="G728" s="10"/>
      <c r="H728" s="11"/>
      <c r="I728" s="11"/>
      <c r="J728" s="6"/>
    </row>
    <row r="729" spans="1:10" s="5" customFormat="1">
      <c r="A729" s="6"/>
      <c r="B729" s="3"/>
      <c r="C729" s="17"/>
      <c r="D729" s="17"/>
      <c r="E729" s="12"/>
      <c r="F729" s="19"/>
      <c r="G729" s="10"/>
      <c r="H729" s="11"/>
      <c r="I729" s="11"/>
      <c r="J729" s="6"/>
    </row>
    <row r="730" spans="1:10" s="5" customFormat="1">
      <c r="A730" s="6"/>
      <c r="B730" s="3"/>
      <c r="C730" s="17"/>
      <c r="D730" s="17"/>
      <c r="E730" s="12"/>
      <c r="F730" s="19"/>
      <c r="G730" s="10"/>
      <c r="H730" s="11"/>
      <c r="I730" s="11"/>
      <c r="J730" s="6"/>
    </row>
    <row r="731" spans="1:10" s="5" customFormat="1">
      <c r="A731" s="6"/>
      <c r="B731" s="3"/>
      <c r="C731" s="17"/>
      <c r="D731" s="17"/>
      <c r="E731" s="12"/>
      <c r="F731" s="19"/>
      <c r="G731" s="10"/>
      <c r="H731" s="11"/>
      <c r="I731" s="11"/>
      <c r="J731" s="6"/>
    </row>
    <row r="732" spans="1:10" s="5" customFormat="1">
      <c r="A732" s="6"/>
      <c r="B732" s="3"/>
      <c r="C732" s="17"/>
      <c r="D732" s="17"/>
      <c r="E732" s="12"/>
      <c r="F732" s="19"/>
      <c r="G732" s="10"/>
      <c r="H732" s="11"/>
      <c r="I732" s="11"/>
      <c r="J732" s="6"/>
    </row>
    <row r="733" spans="1:10" s="5" customFormat="1">
      <c r="A733" s="6"/>
      <c r="B733" s="3"/>
      <c r="C733" s="17"/>
      <c r="D733" s="17"/>
      <c r="E733" s="12"/>
      <c r="F733" s="19"/>
      <c r="G733" s="10"/>
      <c r="H733" s="11"/>
      <c r="I733" s="11"/>
      <c r="J733" s="6"/>
    </row>
    <row r="734" spans="1:10" s="5" customFormat="1">
      <c r="A734" s="6"/>
      <c r="B734" s="3"/>
      <c r="C734" s="17"/>
      <c r="D734" s="17"/>
      <c r="E734" s="12"/>
      <c r="F734" s="19"/>
      <c r="G734" s="10"/>
      <c r="H734" s="11"/>
      <c r="I734" s="11"/>
      <c r="J734" s="6"/>
    </row>
    <row r="735" spans="1:10" s="5" customFormat="1">
      <c r="A735" s="6"/>
      <c r="B735" s="3"/>
      <c r="C735" s="17"/>
      <c r="D735" s="17"/>
      <c r="E735" s="12"/>
      <c r="F735" s="19"/>
      <c r="G735" s="10"/>
      <c r="H735" s="11"/>
      <c r="I735" s="11"/>
      <c r="J735" s="6"/>
    </row>
    <row r="736" spans="1:10" s="5" customFormat="1">
      <c r="A736" s="6"/>
      <c r="B736" s="3"/>
      <c r="C736" s="17"/>
      <c r="D736" s="17"/>
      <c r="E736" s="12"/>
      <c r="F736" s="19"/>
      <c r="G736" s="10"/>
      <c r="H736" s="11"/>
      <c r="I736" s="11"/>
      <c r="J736" s="6"/>
    </row>
    <row r="737" spans="1:10" s="5" customFormat="1">
      <c r="A737" s="6"/>
      <c r="B737" s="3"/>
      <c r="C737" s="17"/>
      <c r="D737" s="17"/>
      <c r="E737" s="12"/>
      <c r="F737" s="19"/>
      <c r="G737" s="10"/>
      <c r="H737" s="11"/>
      <c r="I737" s="11"/>
      <c r="J737" s="6"/>
    </row>
    <row r="738" spans="1:10" s="5" customFormat="1">
      <c r="A738" s="6"/>
      <c r="B738" s="3"/>
      <c r="C738" s="17"/>
      <c r="D738" s="17"/>
      <c r="E738" s="12"/>
      <c r="F738" s="19"/>
      <c r="G738" s="10"/>
      <c r="H738" s="11"/>
      <c r="I738" s="11"/>
      <c r="J738" s="6"/>
    </row>
    <row r="739" spans="1:10" s="5" customFormat="1">
      <c r="A739" s="6"/>
      <c r="B739" s="3"/>
      <c r="C739" s="17"/>
      <c r="D739" s="17"/>
      <c r="E739" s="12"/>
      <c r="F739" s="19"/>
      <c r="G739" s="10"/>
      <c r="H739" s="11"/>
      <c r="I739" s="11"/>
      <c r="J739" s="6"/>
    </row>
    <row r="740" spans="1:10" s="5" customFormat="1">
      <c r="A740" s="6"/>
      <c r="B740" s="3"/>
      <c r="C740" s="17"/>
      <c r="D740" s="17"/>
      <c r="E740" s="12"/>
      <c r="F740" s="19"/>
      <c r="G740" s="10"/>
      <c r="H740" s="11"/>
      <c r="I740" s="11"/>
      <c r="J740" s="6"/>
    </row>
    <row r="741" spans="1:10" s="5" customFormat="1">
      <c r="A741" s="6"/>
      <c r="B741" s="3"/>
      <c r="C741" s="17"/>
      <c r="D741" s="17"/>
      <c r="E741" s="12"/>
      <c r="F741" s="19"/>
      <c r="G741" s="10"/>
      <c r="H741" s="11"/>
      <c r="I741" s="11"/>
      <c r="J741" s="6"/>
    </row>
    <row r="742" spans="1:10" s="5" customFormat="1">
      <c r="A742" s="6"/>
      <c r="B742" s="3"/>
      <c r="C742" s="17"/>
      <c r="D742" s="17"/>
      <c r="E742" s="12"/>
      <c r="F742" s="19"/>
      <c r="G742" s="10"/>
      <c r="H742" s="11"/>
      <c r="I742" s="11"/>
      <c r="J742" s="6"/>
    </row>
    <row r="743" spans="1:10" s="5" customFormat="1">
      <c r="A743" s="6"/>
      <c r="B743" s="3"/>
      <c r="C743" s="17"/>
      <c r="D743" s="17"/>
      <c r="E743" s="12"/>
      <c r="F743" s="19"/>
      <c r="G743" s="10"/>
      <c r="H743" s="11"/>
      <c r="I743" s="11"/>
      <c r="J743" s="6"/>
    </row>
    <row r="744" spans="1:10" s="5" customFormat="1">
      <c r="A744" s="6"/>
      <c r="B744" s="3"/>
      <c r="C744" s="17"/>
      <c r="D744" s="17"/>
      <c r="E744" s="12"/>
      <c r="F744" s="19"/>
      <c r="G744" s="10"/>
      <c r="H744" s="11"/>
      <c r="I744" s="11"/>
      <c r="J744" s="6"/>
    </row>
    <row r="745" spans="1:10" s="5" customFormat="1">
      <c r="A745" s="6"/>
      <c r="B745" s="3"/>
      <c r="C745" s="17"/>
      <c r="D745" s="17"/>
      <c r="E745" s="12"/>
      <c r="F745" s="19"/>
      <c r="G745" s="10"/>
      <c r="H745" s="11"/>
      <c r="I745" s="11"/>
      <c r="J745" s="6"/>
    </row>
    <row r="746" spans="1:10" s="5" customFormat="1">
      <c r="A746" s="6"/>
      <c r="B746" s="3"/>
      <c r="C746" s="17"/>
      <c r="D746" s="17"/>
      <c r="E746" s="12"/>
      <c r="F746" s="19"/>
      <c r="G746" s="10"/>
      <c r="H746" s="11"/>
      <c r="I746" s="11"/>
      <c r="J746" s="6"/>
    </row>
    <row r="747" spans="1:10" s="5" customFormat="1">
      <c r="A747" s="6"/>
      <c r="B747" s="3"/>
      <c r="C747" s="17"/>
      <c r="D747" s="17"/>
      <c r="E747" s="12"/>
      <c r="F747" s="19"/>
      <c r="G747" s="10"/>
      <c r="H747" s="11"/>
      <c r="I747" s="11"/>
      <c r="J747" s="6"/>
    </row>
    <row r="748" spans="1:10" s="5" customFormat="1">
      <c r="A748" s="6"/>
      <c r="B748" s="3"/>
      <c r="C748" s="17"/>
      <c r="D748" s="17"/>
      <c r="E748" s="12"/>
      <c r="F748" s="19"/>
      <c r="G748" s="10"/>
      <c r="H748" s="11"/>
      <c r="I748" s="11"/>
      <c r="J748" s="6"/>
    </row>
    <row r="749" spans="1:10" s="5" customFormat="1">
      <c r="A749" s="6"/>
      <c r="B749" s="3"/>
      <c r="C749" s="17"/>
      <c r="D749" s="17"/>
      <c r="E749" s="12"/>
      <c r="F749" s="19"/>
      <c r="G749" s="10"/>
      <c r="H749" s="11"/>
      <c r="I749" s="11"/>
      <c r="J749" s="6"/>
    </row>
    <row r="750" spans="1:10" s="5" customFormat="1">
      <c r="A750" s="6"/>
      <c r="B750" s="3"/>
      <c r="C750" s="17"/>
      <c r="D750" s="17"/>
      <c r="E750" s="12"/>
      <c r="F750" s="19"/>
      <c r="G750" s="10"/>
      <c r="H750" s="11"/>
      <c r="I750" s="11"/>
      <c r="J750" s="6"/>
    </row>
    <row r="751" spans="1:10" s="5" customFormat="1">
      <c r="A751" s="6"/>
      <c r="B751" s="3"/>
      <c r="C751" s="17"/>
      <c r="D751" s="17"/>
      <c r="E751" s="12"/>
      <c r="F751" s="19"/>
      <c r="G751" s="10"/>
      <c r="H751" s="11"/>
      <c r="I751" s="11"/>
      <c r="J751" s="6"/>
    </row>
    <row r="752" spans="1:10" s="5" customFormat="1">
      <c r="A752" s="6"/>
      <c r="B752" s="3"/>
      <c r="C752" s="17"/>
      <c r="D752" s="17"/>
      <c r="E752" s="12"/>
      <c r="F752" s="19"/>
      <c r="G752" s="10"/>
      <c r="H752" s="11"/>
      <c r="I752" s="11"/>
      <c r="J752" s="6"/>
    </row>
    <row r="753" spans="1:10" s="5" customFormat="1">
      <c r="A753" s="6"/>
      <c r="B753" s="3"/>
      <c r="C753" s="17"/>
      <c r="D753" s="17"/>
      <c r="E753" s="12"/>
      <c r="F753" s="19"/>
      <c r="G753" s="10"/>
      <c r="H753" s="11"/>
      <c r="I753" s="11"/>
      <c r="J753" s="6"/>
    </row>
    <row r="754" spans="1:10" s="5" customFormat="1">
      <c r="A754" s="6"/>
      <c r="B754" s="3"/>
      <c r="C754" s="17"/>
      <c r="D754" s="17"/>
      <c r="E754" s="12"/>
      <c r="F754" s="19"/>
      <c r="G754" s="10"/>
      <c r="H754" s="11"/>
      <c r="I754" s="11"/>
      <c r="J754" s="6"/>
    </row>
    <row r="755" spans="1:10" s="5" customFormat="1">
      <c r="A755" s="6"/>
      <c r="B755" s="3"/>
      <c r="C755" s="17"/>
      <c r="D755" s="17"/>
      <c r="E755" s="12"/>
      <c r="F755" s="19"/>
      <c r="G755" s="10"/>
      <c r="H755" s="11"/>
      <c r="I755" s="11"/>
      <c r="J755" s="6"/>
    </row>
    <row r="756" spans="1:10" s="5" customFormat="1">
      <c r="A756" s="6"/>
      <c r="B756" s="3"/>
      <c r="C756" s="17"/>
      <c r="D756" s="17"/>
      <c r="E756" s="12"/>
      <c r="F756" s="19"/>
      <c r="G756" s="10"/>
      <c r="H756" s="11"/>
      <c r="I756" s="11"/>
      <c r="J756" s="6"/>
    </row>
    <row r="757" spans="1:10" s="5" customFormat="1">
      <c r="A757" s="6"/>
      <c r="B757" s="3"/>
      <c r="C757" s="17"/>
      <c r="D757" s="17"/>
      <c r="E757" s="12"/>
      <c r="F757" s="19"/>
      <c r="G757" s="10"/>
      <c r="H757" s="11"/>
      <c r="I757" s="11"/>
      <c r="J757" s="6"/>
    </row>
    <row r="758" spans="1:10" s="5" customFormat="1">
      <c r="A758" s="6"/>
      <c r="B758" s="3"/>
      <c r="C758" s="17"/>
      <c r="D758" s="17"/>
      <c r="E758" s="12"/>
      <c r="F758" s="19"/>
      <c r="G758" s="10"/>
      <c r="H758" s="11"/>
      <c r="I758" s="11"/>
      <c r="J758" s="6"/>
    </row>
    <row r="759" spans="1:10" s="5" customFormat="1">
      <c r="A759" s="6"/>
      <c r="B759" s="3"/>
      <c r="C759" s="17"/>
      <c r="D759" s="17"/>
      <c r="E759" s="12"/>
      <c r="F759" s="19"/>
      <c r="G759" s="10"/>
      <c r="H759" s="11"/>
      <c r="I759" s="11"/>
      <c r="J759" s="6"/>
    </row>
    <row r="760" spans="1:10" s="5" customFormat="1">
      <c r="A760" s="6"/>
      <c r="B760" s="3"/>
      <c r="C760" s="17"/>
      <c r="D760" s="17"/>
      <c r="E760" s="12"/>
      <c r="F760" s="19"/>
      <c r="G760" s="10"/>
      <c r="H760" s="11"/>
      <c r="I760" s="11"/>
      <c r="J760" s="6"/>
    </row>
    <row r="761" spans="1:10" s="5" customFormat="1">
      <c r="A761" s="6"/>
      <c r="B761" s="3"/>
      <c r="C761" s="17"/>
      <c r="D761" s="17"/>
      <c r="E761" s="12"/>
      <c r="F761" s="19"/>
      <c r="G761" s="10"/>
      <c r="H761" s="11"/>
      <c r="I761" s="11"/>
      <c r="J761" s="6"/>
    </row>
    <row r="762" spans="1:10" s="5" customFormat="1">
      <c r="A762" s="6"/>
      <c r="B762" s="3"/>
      <c r="C762" s="17"/>
      <c r="D762" s="17"/>
      <c r="E762" s="12"/>
      <c r="F762" s="19"/>
      <c r="G762" s="10"/>
      <c r="H762" s="11"/>
      <c r="I762" s="11"/>
      <c r="J762" s="6"/>
    </row>
    <row r="763" spans="1:10" s="5" customFormat="1">
      <c r="A763" s="6"/>
      <c r="B763" s="3"/>
      <c r="C763" s="17"/>
      <c r="D763" s="17"/>
      <c r="E763" s="12"/>
      <c r="F763" s="19"/>
      <c r="G763" s="10"/>
      <c r="H763" s="11"/>
      <c r="I763" s="11"/>
      <c r="J763" s="6"/>
    </row>
    <row r="764" spans="1:10" s="5" customFormat="1">
      <c r="A764" s="6"/>
      <c r="B764" s="3"/>
      <c r="C764" s="17"/>
      <c r="D764" s="17"/>
      <c r="E764" s="12"/>
      <c r="F764" s="19"/>
      <c r="G764" s="10"/>
      <c r="H764" s="11"/>
      <c r="I764" s="11"/>
      <c r="J764" s="6"/>
    </row>
    <row r="765" spans="1:10" s="5" customFormat="1">
      <c r="A765" s="6"/>
      <c r="B765" s="3"/>
      <c r="C765" s="17"/>
      <c r="D765" s="17"/>
      <c r="E765" s="12"/>
      <c r="F765" s="19"/>
      <c r="G765" s="10"/>
      <c r="H765" s="11"/>
      <c r="I765" s="11"/>
      <c r="J765" s="6"/>
    </row>
    <row r="766" spans="1:10" s="5" customFormat="1">
      <c r="A766" s="6"/>
      <c r="B766" s="3"/>
      <c r="C766" s="17"/>
      <c r="D766" s="17"/>
      <c r="E766" s="12"/>
      <c r="F766" s="19"/>
      <c r="G766" s="10"/>
      <c r="H766" s="11"/>
      <c r="I766" s="11"/>
      <c r="J766" s="6"/>
    </row>
    <row r="767" spans="1:10" s="5" customFormat="1">
      <c r="A767" s="6"/>
      <c r="B767" s="3"/>
      <c r="C767" s="17"/>
      <c r="D767" s="17"/>
      <c r="E767" s="12"/>
      <c r="F767" s="19"/>
      <c r="G767" s="10"/>
      <c r="H767" s="11"/>
      <c r="I767" s="11"/>
      <c r="J767" s="6"/>
    </row>
    <row r="768" spans="1:10" s="5" customFormat="1">
      <c r="A768" s="6"/>
      <c r="B768" s="3"/>
      <c r="C768" s="17"/>
      <c r="D768" s="17"/>
      <c r="E768" s="12"/>
      <c r="F768" s="19"/>
      <c r="G768" s="10"/>
      <c r="H768" s="11"/>
      <c r="I768" s="11"/>
      <c r="J768" s="6"/>
    </row>
    <row r="769" spans="1:10" s="5" customFormat="1">
      <c r="A769" s="6"/>
      <c r="B769" s="3"/>
      <c r="C769" s="17"/>
      <c r="D769" s="17"/>
      <c r="E769" s="12"/>
      <c r="F769" s="19"/>
      <c r="G769" s="10"/>
      <c r="H769" s="11"/>
      <c r="I769" s="11"/>
      <c r="J769" s="6"/>
    </row>
    <row r="770" spans="1:10" s="5" customFormat="1">
      <c r="A770" s="6"/>
      <c r="B770" s="3"/>
      <c r="C770" s="17"/>
      <c r="D770" s="17"/>
      <c r="E770" s="12"/>
      <c r="F770" s="19"/>
      <c r="G770" s="10"/>
      <c r="H770" s="11"/>
      <c r="I770" s="11"/>
      <c r="J770" s="6"/>
    </row>
    <row r="771" spans="1:10" s="5" customFormat="1">
      <c r="A771" s="6"/>
      <c r="B771" s="3"/>
      <c r="C771" s="17"/>
      <c r="D771" s="17"/>
      <c r="E771" s="12"/>
      <c r="F771" s="19"/>
      <c r="G771" s="10"/>
      <c r="H771" s="11"/>
      <c r="I771" s="11"/>
      <c r="J771" s="6"/>
    </row>
    <row r="772" spans="1:10" s="5" customFormat="1">
      <c r="A772" s="6"/>
      <c r="B772" s="3"/>
      <c r="C772" s="17"/>
      <c r="D772" s="17"/>
      <c r="E772" s="12"/>
      <c r="F772" s="19"/>
      <c r="G772" s="10"/>
      <c r="H772" s="11"/>
      <c r="I772" s="11"/>
      <c r="J772" s="6"/>
    </row>
    <row r="773" spans="1:10" s="5" customFormat="1">
      <c r="A773" s="6"/>
      <c r="B773" s="3"/>
      <c r="C773" s="17"/>
      <c r="D773" s="17"/>
      <c r="E773" s="12"/>
      <c r="F773" s="19"/>
      <c r="G773" s="10"/>
      <c r="H773" s="11"/>
      <c r="I773" s="11"/>
      <c r="J773" s="6"/>
    </row>
    <row r="774" spans="1:10" s="5" customFormat="1">
      <c r="A774" s="6"/>
      <c r="B774" s="3"/>
      <c r="C774" s="17"/>
      <c r="D774" s="17"/>
      <c r="E774" s="12"/>
      <c r="F774" s="19"/>
      <c r="G774" s="10"/>
      <c r="H774" s="11"/>
      <c r="I774" s="11"/>
      <c r="J774" s="6"/>
    </row>
    <row r="775" spans="1:10" s="5" customFormat="1">
      <c r="A775" s="6"/>
      <c r="B775" s="3"/>
      <c r="C775" s="17"/>
      <c r="D775" s="17"/>
      <c r="E775" s="12"/>
      <c r="F775" s="19"/>
      <c r="G775" s="10"/>
      <c r="H775" s="11"/>
      <c r="I775" s="11"/>
      <c r="J775" s="6"/>
    </row>
    <row r="776" spans="1:10" s="5" customFormat="1">
      <c r="A776" s="6"/>
      <c r="B776" s="3"/>
      <c r="C776" s="17"/>
      <c r="D776" s="17"/>
      <c r="E776" s="12"/>
      <c r="F776" s="19"/>
      <c r="G776" s="10"/>
      <c r="H776" s="11"/>
      <c r="I776" s="11"/>
      <c r="J776" s="6"/>
    </row>
    <row r="777" spans="1:10" s="5" customFormat="1">
      <c r="A777" s="6"/>
      <c r="B777" s="3"/>
      <c r="C777" s="17"/>
      <c r="D777" s="17"/>
      <c r="E777" s="12"/>
      <c r="F777" s="19"/>
      <c r="G777" s="10"/>
      <c r="H777" s="11"/>
      <c r="I777" s="11"/>
      <c r="J777" s="6"/>
    </row>
    <row r="778" spans="1:10" s="5" customFormat="1">
      <c r="A778" s="6"/>
      <c r="B778" s="3"/>
      <c r="C778" s="17"/>
      <c r="D778" s="17"/>
      <c r="E778" s="12"/>
      <c r="F778" s="19"/>
      <c r="G778" s="10"/>
      <c r="H778" s="11"/>
      <c r="I778" s="11"/>
      <c r="J778" s="6"/>
    </row>
    <row r="779" spans="1:10" s="5" customFormat="1">
      <c r="A779" s="6"/>
      <c r="B779" s="3"/>
      <c r="C779" s="17"/>
      <c r="D779" s="17"/>
      <c r="E779" s="12"/>
      <c r="F779" s="19"/>
      <c r="G779" s="10"/>
      <c r="H779" s="11"/>
      <c r="I779" s="11"/>
      <c r="J779" s="6"/>
    </row>
    <row r="780" spans="1:10" s="5" customFormat="1">
      <c r="A780" s="6"/>
      <c r="B780" s="3"/>
      <c r="C780" s="17"/>
      <c r="D780" s="17"/>
      <c r="E780" s="12"/>
      <c r="F780" s="19"/>
      <c r="G780" s="10"/>
      <c r="H780" s="11"/>
      <c r="I780" s="11"/>
      <c r="J780" s="6"/>
    </row>
    <row r="781" spans="1:10" s="5" customFormat="1">
      <c r="A781" s="6"/>
      <c r="B781" s="3"/>
      <c r="C781" s="17"/>
      <c r="D781" s="17"/>
      <c r="E781" s="12"/>
      <c r="F781" s="19"/>
      <c r="G781" s="10"/>
      <c r="H781" s="11"/>
      <c r="I781" s="11"/>
      <c r="J781" s="6"/>
    </row>
    <row r="782" spans="1:10" s="5" customFormat="1">
      <c r="A782" s="6"/>
      <c r="B782" s="3"/>
      <c r="C782" s="17"/>
      <c r="D782" s="17"/>
      <c r="E782" s="12"/>
      <c r="F782" s="19"/>
      <c r="G782" s="10"/>
      <c r="H782" s="11"/>
      <c r="I782" s="11"/>
      <c r="J782" s="6"/>
    </row>
    <row r="783" spans="1:10" s="5" customFormat="1">
      <c r="A783" s="6"/>
      <c r="B783" s="3"/>
      <c r="C783" s="17"/>
      <c r="D783" s="17"/>
      <c r="E783" s="12"/>
      <c r="F783" s="19"/>
      <c r="G783" s="10"/>
      <c r="H783" s="11"/>
      <c r="I783" s="11"/>
      <c r="J783" s="6"/>
    </row>
    <row r="784" spans="1:10" s="5" customFormat="1">
      <c r="A784" s="6"/>
      <c r="B784" s="3"/>
      <c r="C784" s="17"/>
      <c r="D784" s="17"/>
      <c r="E784" s="12"/>
      <c r="F784" s="19"/>
      <c r="G784" s="10"/>
      <c r="H784" s="11"/>
      <c r="I784" s="11"/>
      <c r="J784" s="6"/>
    </row>
    <row r="785" spans="1:10" s="5" customFormat="1">
      <c r="A785" s="6"/>
      <c r="B785" s="3"/>
      <c r="C785" s="17"/>
      <c r="D785" s="17"/>
      <c r="E785" s="12"/>
      <c r="F785" s="19"/>
      <c r="G785" s="10"/>
      <c r="H785" s="11"/>
      <c r="I785" s="11"/>
      <c r="J785" s="6"/>
    </row>
    <row r="786" spans="1:10" s="5" customFormat="1">
      <c r="A786" s="6"/>
      <c r="B786" s="3"/>
      <c r="C786" s="17"/>
      <c r="D786" s="17"/>
      <c r="E786" s="12"/>
      <c r="F786" s="19"/>
      <c r="G786" s="10"/>
      <c r="H786" s="11"/>
      <c r="I786" s="11"/>
      <c r="J786" s="6"/>
    </row>
    <row r="787" spans="1:10" s="5" customFormat="1">
      <c r="A787" s="6"/>
      <c r="B787" s="3"/>
      <c r="C787" s="17"/>
      <c r="D787" s="17"/>
      <c r="E787" s="12"/>
      <c r="F787" s="19"/>
      <c r="G787" s="10"/>
      <c r="H787" s="11"/>
      <c r="I787" s="11"/>
      <c r="J787" s="6"/>
    </row>
    <row r="788" spans="1:10" s="5" customFormat="1">
      <c r="A788" s="6"/>
      <c r="B788" s="3"/>
      <c r="C788" s="17"/>
      <c r="D788" s="17"/>
      <c r="E788" s="12"/>
      <c r="F788" s="19"/>
      <c r="G788" s="10"/>
      <c r="H788" s="11"/>
      <c r="I788" s="11"/>
      <c r="J788" s="6"/>
    </row>
    <row r="789" spans="1:10" s="5" customFormat="1">
      <c r="A789" s="6"/>
      <c r="B789" s="3"/>
      <c r="C789" s="17"/>
      <c r="D789" s="17"/>
      <c r="E789" s="12"/>
      <c r="F789" s="19"/>
      <c r="G789" s="10"/>
      <c r="H789" s="11"/>
      <c r="I789" s="11"/>
      <c r="J789" s="6"/>
    </row>
    <row r="790" spans="1:10" s="5" customFormat="1">
      <c r="A790" s="6"/>
      <c r="B790" s="3"/>
      <c r="C790" s="17"/>
      <c r="D790" s="17"/>
      <c r="E790" s="12"/>
      <c r="F790" s="19"/>
      <c r="G790" s="10"/>
      <c r="H790" s="11"/>
      <c r="I790" s="11"/>
      <c r="J790" s="6"/>
    </row>
    <row r="791" spans="1:10" s="5" customFormat="1">
      <c r="A791" s="6"/>
      <c r="B791" s="3"/>
      <c r="C791" s="17"/>
      <c r="D791" s="17"/>
      <c r="E791" s="12"/>
      <c r="F791" s="19"/>
      <c r="G791" s="10"/>
      <c r="H791" s="11"/>
      <c r="I791" s="11"/>
      <c r="J791" s="6"/>
    </row>
    <row r="792" spans="1:10" s="5" customFormat="1">
      <c r="A792" s="6"/>
      <c r="B792" s="3"/>
      <c r="C792" s="17"/>
      <c r="D792" s="17"/>
      <c r="E792" s="12"/>
      <c r="F792" s="19"/>
      <c r="G792" s="10"/>
      <c r="H792" s="11"/>
      <c r="I792" s="11"/>
      <c r="J792" s="6"/>
    </row>
    <row r="793" spans="1:10" s="5" customFormat="1">
      <c r="A793" s="6"/>
      <c r="B793" s="3"/>
      <c r="C793" s="17"/>
      <c r="D793" s="17"/>
      <c r="E793" s="12"/>
      <c r="F793" s="19"/>
      <c r="G793" s="10"/>
      <c r="H793" s="11"/>
      <c r="I793" s="11"/>
      <c r="J793" s="6"/>
    </row>
    <row r="794" spans="1:10" s="5" customFormat="1">
      <c r="A794" s="6"/>
      <c r="B794" s="3"/>
      <c r="C794" s="17"/>
      <c r="D794" s="17"/>
      <c r="E794" s="12"/>
      <c r="F794" s="19"/>
      <c r="G794" s="10"/>
      <c r="H794" s="11"/>
      <c r="I794" s="11"/>
      <c r="J794" s="6"/>
    </row>
    <row r="795" spans="1:10" s="5" customFormat="1">
      <c r="A795" s="6"/>
      <c r="B795" s="3"/>
      <c r="C795" s="17"/>
      <c r="D795" s="17"/>
      <c r="E795" s="12"/>
      <c r="F795" s="19"/>
      <c r="G795" s="10"/>
      <c r="H795" s="11"/>
      <c r="I795" s="11"/>
      <c r="J795" s="6"/>
    </row>
    <row r="796" spans="1:10" s="5" customFormat="1">
      <c r="A796" s="6"/>
      <c r="B796" s="3"/>
      <c r="C796" s="17"/>
      <c r="D796" s="17"/>
      <c r="E796" s="12"/>
      <c r="F796" s="19"/>
      <c r="G796" s="10"/>
      <c r="H796" s="11"/>
      <c r="I796" s="11"/>
      <c r="J796" s="6"/>
    </row>
    <row r="797" spans="1:10" s="5" customFormat="1">
      <c r="A797" s="6"/>
      <c r="B797" s="3"/>
      <c r="C797" s="17"/>
      <c r="D797" s="17"/>
      <c r="E797" s="12"/>
      <c r="F797" s="19"/>
      <c r="G797" s="10"/>
      <c r="H797" s="11"/>
      <c r="I797" s="11"/>
      <c r="J797" s="6"/>
    </row>
    <row r="798" spans="1:10" s="5" customFormat="1">
      <c r="A798" s="6"/>
      <c r="B798" s="3"/>
      <c r="C798" s="17"/>
      <c r="D798" s="17"/>
      <c r="E798" s="12"/>
      <c r="F798" s="19"/>
      <c r="G798" s="10"/>
      <c r="H798" s="11"/>
      <c r="I798" s="11"/>
      <c r="J798" s="6"/>
    </row>
    <row r="799" spans="1:10" s="5" customFormat="1">
      <c r="A799" s="6"/>
      <c r="B799" s="3"/>
      <c r="C799" s="17"/>
      <c r="D799" s="17"/>
      <c r="E799" s="12"/>
      <c r="F799" s="19"/>
      <c r="G799" s="10"/>
      <c r="H799" s="11"/>
      <c r="I799" s="11"/>
      <c r="J799" s="6"/>
    </row>
    <row r="800" spans="1:10" s="5" customFormat="1">
      <c r="A800" s="6"/>
      <c r="B800" s="3"/>
      <c r="C800" s="17"/>
      <c r="D800" s="17"/>
      <c r="E800" s="12"/>
      <c r="F800" s="19"/>
      <c r="G800" s="10"/>
      <c r="H800" s="11"/>
      <c r="I800" s="11"/>
      <c r="J800" s="6"/>
    </row>
    <row r="801" spans="1:10" s="5" customFormat="1">
      <c r="A801" s="6"/>
      <c r="B801" s="3"/>
      <c r="C801" s="17"/>
      <c r="D801" s="17"/>
      <c r="E801" s="12"/>
      <c r="F801" s="19"/>
      <c r="G801" s="10"/>
      <c r="H801" s="11"/>
      <c r="I801" s="11"/>
      <c r="J801" s="6"/>
    </row>
    <row r="802" spans="1:10" s="5" customFormat="1">
      <c r="A802" s="6"/>
      <c r="B802" s="3"/>
      <c r="C802" s="17"/>
      <c r="D802" s="17"/>
      <c r="E802" s="12"/>
      <c r="F802" s="19"/>
      <c r="G802" s="10"/>
      <c r="H802" s="11"/>
      <c r="I802" s="11"/>
      <c r="J802" s="6"/>
    </row>
    <row r="803" spans="1:10" s="5" customFormat="1">
      <c r="A803" s="6"/>
      <c r="B803" s="3"/>
      <c r="C803" s="17"/>
      <c r="D803" s="17"/>
      <c r="E803" s="12"/>
      <c r="F803" s="19"/>
      <c r="G803" s="10"/>
      <c r="H803" s="11"/>
      <c r="I803" s="11"/>
      <c r="J803" s="6"/>
    </row>
    <row r="804" spans="1:10" s="5" customFormat="1">
      <c r="A804" s="6"/>
      <c r="B804" s="3"/>
      <c r="C804" s="17"/>
      <c r="D804" s="17"/>
      <c r="E804" s="12"/>
      <c r="F804" s="19"/>
      <c r="G804" s="10"/>
      <c r="H804" s="11"/>
      <c r="I804" s="11"/>
      <c r="J804" s="6"/>
    </row>
    <row r="805" spans="1:10" s="5" customFormat="1">
      <c r="A805" s="6"/>
      <c r="B805" s="3"/>
      <c r="C805" s="17"/>
      <c r="D805" s="17"/>
      <c r="E805" s="12"/>
      <c r="F805" s="19"/>
      <c r="G805" s="10"/>
      <c r="H805" s="11"/>
      <c r="I805" s="11"/>
      <c r="J805" s="6"/>
    </row>
    <row r="806" spans="1:10" s="5" customFormat="1">
      <c r="A806" s="6"/>
      <c r="B806" s="3"/>
      <c r="C806" s="17"/>
      <c r="D806" s="17"/>
      <c r="E806" s="12"/>
      <c r="F806" s="19"/>
      <c r="G806" s="10"/>
      <c r="H806" s="11"/>
      <c r="I806" s="11"/>
      <c r="J806" s="6"/>
    </row>
    <row r="807" spans="1:10" s="5" customFormat="1">
      <c r="A807" s="6"/>
      <c r="B807" s="3"/>
      <c r="C807" s="17"/>
      <c r="D807" s="17"/>
      <c r="E807" s="12"/>
      <c r="F807" s="19"/>
      <c r="G807" s="10"/>
      <c r="H807" s="11"/>
      <c r="I807" s="11"/>
      <c r="J807" s="6"/>
    </row>
    <row r="808" spans="1:10" s="5" customFormat="1">
      <c r="A808" s="6"/>
      <c r="B808" s="3"/>
      <c r="C808" s="17"/>
      <c r="D808" s="17"/>
      <c r="E808" s="12"/>
      <c r="F808" s="19"/>
      <c r="G808" s="10"/>
      <c r="H808" s="11"/>
      <c r="I808" s="11"/>
      <c r="J808" s="6"/>
    </row>
    <row r="809" spans="1:10" s="5" customFormat="1">
      <c r="A809" s="6"/>
      <c r="B809" s="3"/>
      <c r="C809" s="17"/>
      <c r="D809" s="17"/>
      <c r="E809" s="12"/>
      <c r="F809" s="19"/>
      <c r="G809" s="10"/>
      <c r="H809" s="11"/>
      <c r="I809" s="11"/>
      <c r="J809" s="6"/>
    </row>
    <row r="810" spans="1:10" s="5" customFormat="1">
      <c r="A810" s="6"/>
      <c r="B810" s="3"/>
      <c r="C810" s="17"/>
      <c r="D810" s="17"/>
      <c r="E810" s="12"/>
      <c r="F810" s="19"/>
      <c r="G810" s="10"/>
      <c r="H810" s="11"/>
      <c r="I810" s="11"/>
      <c r="J810" s="6"/>
    </row>
    <row r="811" spans="1:10" s="5" customFormat="1">
      <c r="A811" s="6"/>
      <c r="B811" s="3"/>
      <c r="C811" s="17"/>
      <c r="D811" s="17"/>
      <c r="E811" s="12"/>
      <c r="F811" s="19"/>
      <c r="G811" s="10"/>
      <c r="H811" s="11"/>
      <c r="I811" s="11"/>
      <c r="J811" s="6"/>
    </row>
    <row r="812" spans="1:10" s="5" customFormat="1">
      <c r="A812" s="6"/>
      <c r="B812" s="3"/>
      <c r="C812" s="17"/>
      <c r="D812" s="17"/>
      <c r="E812" s="12"/>
      <c r="F812" s="19"/>
      <c r="G812" s="10"/>
      <c r="H812" s="11"/>
      <c r="I812" s="11"/>
      <c r="J812" s="6"/>
    </row>
    <row r="813" spans="1:10" s="5" customFormat="1">
      <c r="A813" s="6"/>
      <c r="B813" s="3"/>
      <c r="C813" s="17"/>
      <c r="D813" s="17"/>
      <c r="E813" s="12"/>
      <c r="F813" s="19"/>
      <c r="G813" s="10"/>
      <c r="H813" s="11"/>
      <c r="I813" s="11"/>
      <c r="J813" s="6"/>
    </row>
    <row r="814" spans="1:10" s="5" customFormat="1">
      <c r="A814" s="6"/>
      <c r="B814" s="3"/>
      <c r="C814" s="17"/>
      <c r="D814" s="17"/>
      <c r="E814" s="12"/>
      <c r="F814" s="19"/>
      <c r="G814" s="10"/>
      <c r="H814" s="11"/>
      <c r="I814" s="11"/>
      <c r="J814" s="6"/>
    </row>
    <row r="815" spans="1:10" s="5" customFormat="1">
      <c r="A815" s="6"/>
      <c r="B815" s="3"/>
      <c r="C815" s="17"/>
      <c r="D815" s="17"/>
      <c r="E815" s="12"/>
      <c r="F815" s="19"/>
      <c r="G815" s="10"/>
      <c r="H815" s="11"/>
      <c r="I815" s="11"/>
      <c r="J815" s="6"/>
    </row>
    <row r="816" spans="1:10" s="5" customFormat="1">
      <c r="A816" s="6"/>
      <c r="B816" s="3"/>
      <c r="C816" s="17"/>
      <c r="D816" s="17"/>
      <c r="E816" s="12"/>
      <c r="F816" s="19"/>
      <c r="G816" s="10"/>
      <c r="H816" s="11"/>
      <c r="I816" s="11"/>
      <c r="J816" s="6"/>
    </row>
    <row r="817" spans="1:10" s="5" customFormat="1">
      <c r="A817" s="6"/>
      <c r="B817" s="3"/>
      <c r="C817" s="17"/>
      <c r="D817" s="17"/>
      <c r="E817" s="12"/>
      <c r="F817" s="19"/>
      <c r="G817" s="10"/>
      <c r="H817" s="11"/>
      <c r="I817" s="11"/>
      <c r="J817" s="6"/>
    </row>
    <row r="818" spans="1:10" s="5" customFormat="1">
      <c r="A818" s="6"/>
      <c r="B818" s="3"/>
      <c r="C818" s="17"/>
      <c r="D818" s="17"/>
      <c r="E818" s="12"/>
      <c r="F818" s="19"/>
      <c r="G818" s="10"/>
      <c r="H818" s="11"/>
      <c r="I818" s="11"/>
      <c r="J818" s="6"/>
    </row>
    <row r="819" spans="1:10" s="5" customFormat="1">
      <c r="A819" s="6"/>
      <c r="B819" s="3"/>
      <c r="C819" s="17"/>
      <c r="D819" s="17"/>
      <c r="E819" s="12"/>
      <c r="F819" s="19"/>
      <c r="G819" s="10"/>
      <c r="H819" s="11"/>
      <c r="I819" s="11"/>
      <c r="J819" s="6"/>
    </row>
    <row r="820" spans="1:10" s="5" customFormat="1">
      <c r="A820" s="6"/>
      <c r="B820" s="3"/>
      <c r="C820" s="17"/>
      <c r="D820" s="17"/>
      <c r="E820" s="12"/>
      <c r="F820" s="19"/>
      <c r="G820" s="10"/>
      <c r="H820" s="11"/>
      <c r="I820" s="11"/>
      <c r="J820" s="6"/>
    </row>
    <row r="821" spans="1:10" s="5" customFormat="1">
      <c r="A821" s="6"/>
      <c r="B821" s="3"/>
      <c r="C821" s="17"/>
      <c r="D821" s="17"/>
      <c r="E821" s="12"/>
      <c r="F821" s="19"/>
      <c r="G821" s="10"/>
      <c r="H821" s="11"/>
      <c r="I821" s="11"/>
      <c r="J821" s="6"/>
    </row>
    <row r="822" spans="1:10" s="5" customFormat="1">
      <c r="A822" s="6"/>
      <c r="B822" s="3"/>
      <c r="C822" s="17"/>
      <c r="D822" s="17"/>
      <c r="E822" s="12"/>
      <c r="F822" s="19"/>
      <c r="G822" s="10"/>
      <c r="H822" s="11"/>
      <c r="I822" s="11"/>
      <c r="J822" s="6"/>
    </row>
    <row r="823" spans="1:10" s="5" customFormat="1">
      <c r="A823" s="6"/>
      <c r="B823" s="3"/>
      <c r="C823" s="17"/>
      <c r="D823" s="17"/>
      <c r="E823" s="12"/>
      <c r="F823" s="19"/>
      <c r="G823" s="10"/>
      <c r="H823" s="11"/>
      <c r="I823" s="11"/>
      <c r="J823" s="6"/>
    </row>
    <row r="824" spans="1:10" s="5" customFormat="1">
      <c r="A824" s="6"/>
      <c r="B824" s="3"/>
      <c r="C824" s="17"/>
      <c r="D824" s="17"/>
      <c r="E824" s="12"/>
      <c r="F824" s="19"/>
      <c r="G824" s="10"/>
      <c r="H824" s="11"/>
      <c r="I824" s="11"/>
      <c r="J824" s="6"/>
    </row>
    <row r="825" spans="1:10" s="5" customFormat="1">
      <c r="A825" s="6"/>
      <c r="B825" s="3"/>
      <c r="C825" s="17"/>
      <c r="D825" s="17"/>
      <c r="E825" s="12"/>
      <c r="F825" s="19"/>
      <c r="G825" s="10"/>
      <c r="H825" s="11"/>
      <c r="I825" s="11"/>
      <c r="J825" s="6"/>
    </row>
    <row r="826" spans="1:10" s="5" customFormat="1">
      <c r="A826" s="6"/>
      <c r="B826" s="3"/>
      <c r="C826" s="17"/>
      <c r="D826" s="17"/>
      <c r="E826" s="12"/>
      <c r="F826" s="19"/>
      <c r="G826" s="10"/>
      <c r="H826" s="11"/>
      <c r="I826" s="11"/>
      <c r="J826" s="6"/>
    </row>
    <row r="827" spans="1:10" s="5" customFormat="1">
      <c r="A827" s="6"/>
      <c r="B827" s="3"/>
      <c r="C827" s="17"/>
      <c r="D827" s="17"/>
      <c r="E827" s="12"/>
      <c r="F827" s="19"/>
      <c r="G827" s="10"/>
      <c r="H827" s="11"/>
      <c r="I827" s="11"/>
      <c r="J827" s="6"/>
    </row>
    <row r="828" spans="1:10" s="5" customFormat="1">
      <c r="A828" s="6"/>
      <c r="B828" s="3"/>
      <c r="C828" s="17"/>
      <c r="D828" s="17"/>
      <c r="E828" s="12"/>
      <c r="F828" s="19"/>
      <c r="G828" s="10"/>
      <c r="H828" s="11"/>
      <c r="I828" s="11"/>
      <c r="J828" s="6"/>
    </row>
    <row r="829" spans="1:10" s="5" customFormat="1">
      <c r="A829" s="6"/>
      <c r="B829" s="3"/>
      <c r="C829" s="17"/>
      <c r="D829" s="17"/>
      <c r="E829" s="12"/>
      <c r="F829" s="19"/>
      <c r="G829" s="10"/>
      <c r="H829" s="11"/>
      <c r="I829" s="11"/>
      <c r="J829" s="6"/>
    </row>
    <row r="830" spans="1:10" s="5" customFormat="1">
      <c r="A830" s="6"/>
      <c r="B830" s="3"/>
      <c r="C830" s="17"/>
      <c r="D830" s="17"/>
      <c r="E830" s="12"/>
      <c r="F830" s="19"/>
      <c r="G830" s="10"/>
      <c r="H830" s="11"/>
      <c r="I830" s="11"/>
      <c r="J830" s="6"/>
    </row>
    <row r="831" spans="1:10" s="5" customFormat="1">
      <c r="A831" s="6"/>
      <c r="B831" s="3"/>
      <c r="C831" s="17"/>
      <c r="D831" s="17"/>
      <c r="E831" s="12"/>
      <c r="F831" s="19"/>
      <c r="G831" s="10"/>
      <c r="H831" s="11"/>
      <c r="I831" s="11"/>
      <c r="J831" s="6"/>
    </row>
    <row r="832" spans="1:10" s="5" customFormat="1">
      <c r="A832" s="6"/>
      <c r="B832" s="3"/>
      <c r="C832" s="17"/>
      <c r="D832" s="17"/>
      <c r="E832" s="12"/>
      <c r="F832" s="19"/>
      <c r="G832" s="10"/>
      <c r="H832" s="11"/>
      <c r="I832" s="11"/>
      <c r="J832" s="6"/>
    </row>
    <row r="833" spans="1:10" s="5" customFormat="1">
      <c r="A833" s="6"/>
      <c r="B833" s="3"/>
      <c r="C833" s="17"/>
      <c r="D833" s="17"/>
      <c r="E833" s="12"/>
      <c r="F833" s="19"/>
      <c r="G833" s="10"/>
      <c r="H833" s="11"/>
      <c r="I833" s="11"/>
      <c r="J833" s="6"/>
    </row>
    <row r="834" spans="1:10" s="5" customFormat="1">
      <c r="A834" s="6"/>
      <c r="B834" s="3"/>
      <c r="C834" s="17"/>
      <c r="D834" s="17"/>
      <c r="E834" s="12"/>
      <c r="F834" s="19"/>
      <c r="G834" s="10"/>
      <c r="H834" s="11"/>
      <c r="I834" s="11"/>
      <c r="J834" s="6"/>
    </row>
    <row r="835" spans="1:10" s="5" customFormat="1">
      <c r="A835" s="6"/>
      <c r="B835" s="3"/>
      <c r="C835" s="17"/>
      <c r="D835" s="17"/>
      <c r="E835" s="12"/>
      <c r="F835" s="19"/>
      <c r="G835" s="10"/>
      <c r="H835" s="11"/>
      <c r="I835" s="11"/>
      <c r="J835" s="6"/>
    </row>
    <row r="836" spans="1:10" s="5" customFormat="1">
      <c r="A836" s="6"/>
      <c r="B836" s="3"/>
      <c r="C836" s="17"/>
      <c r="D836" s="17"/>
      <c r="E836" s="12"/>
      <c r="F836" s="19"/>
      <c r="G836" s="10"/>
      <c r="H836" s="11"/>
      <c r="I836" s="11"/>
      <c r="J836" s="6"/>
    </row>
    <row r="837" spans="1:10" s="5" customFormat="1">
      <c r="A837" s="6"/>
      <c r="B837" s="3"/>
      <c r="C837" s="17"/>
      <c r="D837" s="17"/>
      <c r="E837" s="12"/>
      <c r="F837" s="19"/>
      <c r="G837" s="10"/>
      <c r="H837" s="11"/>
      <c r="I837" s="11"/>
      <c r="J837" s="6"/>
    </row>
    <row r="838" spans="1:10" s="5" customFormat="1">
      <c r="A838" s="6"/>
      <c r="B838" s="3"/>
      <c r="C838" s="17"/>
      <c r="D838" s="17"/>
      <c r="E838" s="12"/>
      <c r="F838" s="19"/>
      <c r="G838" s="10"/>
      <c r="H838" s="11"/>
      <c r="I838" s="11"/>
      <c r="J838" s="6"/>
    </row>
    <row r="839" spans="1:10" s="5" customFormat="1">
      <c r="A839" s="6"/>
      <c r="B839" s="3"/>
      <c r="C839" s="17"/>
      <c r="D839" s="17"/>
      <c r="E839" s="12"/>
      <c r="F839" s="19"/>
      <c r="G839" s="10"/>
      <c r="H839" s="11"/>
      <c r="I839" s="11"/>
      <c r="J839" s="6"/>
    </row>
    <row r="840" spans="1:10" s="5" customFormat="1">
      <c r="A840" s="6"/>
      <c r="B840" s="3"/>
      <c r="C840" s="17"/>
      <c r="D840" s="17"/>
      <c r="E840" s="12"/>
      <c r="F840" s="19"/>
      <c r="G840" s="10"/>
      <c r="H840" s="11"/>
      <c r="I840" s="11"/>
      <c r="J840" s="6"/>
    </row>
    <row r="841" spans="1:10" s="5" customFormat="1">
      <c r="A841" s="6"/>
      <c r="B841" s="3"/>
      <c r="C841" s="17"/>
      <c r="D841" s="17"/>
      <c r="E841" s="12"/>
      <c r="F841" s="19"/>
      <c r="G841" s="10"/>
      <c r="H841" s="11"/>
      <c r="I841" s="11"/>
      <c r="J841" s="6"/>
    </row>
    <row r="842" spans="1:10" s="5" customFormat="1">
      <c r="A842" s="6"/>
      <c r="B842" s="3"/>
      <c r="C842" s="17"/>
      <c r="D842" s="17"/>
      <c r="E842" s="12"/>
      <c r="F842" s="19"/>
      <c r="G842" s="10"/>
      <c r="H842" s="11"/>
      <c r="I842" s="11"/>
      <c r="J842" s="6"/>
    </row>
    <row r="843" spans="1:10" s="5" customFormat="1">
      <c r="A843" s="6"/>
      <c r="B843" s="3"/>
      <c r="C843" s="17"/>
      <c r="D843" s="17"/>
      <c r="E843" s="12"/>
      <c r="F843" s="19"/>
      <c r="G843" s="10"/>
      <c r="H843" s="11"/>
      <c r="I843" s="11"/>
      <c r="J843" s="6"/>
    </row>
    <row r="844" spans="1:10" s="5" customFormat="1">
      <c r="A844" s="6"/>
      <c r="B844" s="3"/>
      <c r="C844" s="17"/>
      <c r="D844" s="17"/>
      <c r="E844" s="12"/>
      <c r="F844" s="19"/>
      <c r="G844" s="10"/>
      <c r="H844" s="11"/>
      <c r="I844" s="11"/>
      <c r="J844" s="6"/>
    </row>
    <row r="845" spans="1:10" s="5" customFormat="1">
      <c r="A845" s="6"/>
      <c r="B845" s="3"/>
      <c r="C845" s="17"/>
      <c r="D845" s="17"/>
      <c r="E845" s="12"/>
      <c r="F845" s="19"/>
      <c r="G845" s="10"/>
      <c r="H845" s="11"/>
      <c r="I845" s="11"/>
      <c r="J845" s="6"/>
    </row>
    <row r="846" spans="1:10" s="5" customFormat="1">
      <c r="A846" s="6"/>
      <c r="B846" s="3"/>
      <c r="C846" s="17"/>
      <c r="D846" s="17"/>
      <c r="E846" s="12"/>
      <c r="F846" s="19"/>
      <c r="G846" s="10"/>
      <c r="H846" s="11"/>
      <c r="I846" s="11"/>
      <c r="J846" s="6"/>
    </row>
    <row r="847" spans="1:10" s="5" customFormat="1">
      <c r="A847" s="6"/>
      <c r="B847" s="3"/>
      <c r="C847" s="17"/>
      <c r="D847" s="17"/>
      <c r="E847" s="12"/>
      <c r="F847" s="19"/>
      <c r="G847" s="10"/>
      <c r="H847" s="11"/>
      <c r="I847" s="11"/>
      <c r="J847" s="6"/>
    </row>
    <row r="848" spans="1:10" s="5" customFormat="1">
      <c r="A848" s="6"/>
      <c r="B848" s="3"/>
      <c r="C848" s="17"/>
      <c r="D848" s="17"/>
      <c r="E848" s="12"/>
      <c r="F848" s="19"/>
      <c r="G848" s="10"/>
      <c r="H848" s="11"/>
      <c r="I848" s="11"/>
      <c r="J848" s="6"/>
    </row>
    <row r="849" spans="1:10" s="5" customFormat="1">
      <c r="A849" s="6"/>
      <c r="B849" s="3"/>
      <c r="C849" s="17"/>
      <c r="D849" s="17"/>
      <c r="E849" s="12"/>
      <c r="F849" s="19"/>
      <c r="G849" s="10"/>
      <c r="H849" s="11"/>
      <c r="I849" s="11"/>
      <c r="J849" s="6"/>
    </row>
    <row r="850" spans="1:10" s="5" customFormat="1">
      <c r="A850" s="6"/>
      <c r="B850" s="3"/>
      <c r="C850" s="17"/>
      <c r="D850" s="17"/>
      <c r="E850" s="12"/>
      <c r="F850" s="19"/>
      <c r="G850" s="10"/>
      <c r="H850" s="11"/>
      <c r="I850" s="11"/>
      <c r="J850" s="6"/>
    </row>
    <row r="851" spans="1:10" s="5" customFormat="1">
      <c r="A851" s="6"/>
      <c r="B851" s="3"/>
      <c r="C851" s="17"/>
      <c r="D851" s="17"/>
      <c r="E851" s="12"/>
      <c r="F851" s="19"/>
      <c r="G851" s="10"/>
      <c r="H851" s="11"/>
      <c r="I851" s="11"/>
      <c r="J851" s="6"/>
    </row>
    <row r="852" spans="1:10" s="5" customFormat="1">
      <c r="A852" s="6"/>
      <c r="B852" s="3"/>
      <c r="C852" s="17"/>
      <c r="D852" s="17"/>
      <c r="E852" s="12"/>
      <c r="F852" s="19"/>
      <c r="G852" s="10"/>
      <c r="H852" s="11"/>
      <c r="I852" s="11"/>
      <c r="J852" s="6"/>
    </row>
    <row r="853" spans="1:10" s="5" customFormat="1">
      <c r="A853" s="6"/>
      <c r="B853" s="3"/>
      <c r="C853" s="17"/>
      <c r="D853" s="17"/>
      <c r="E853" s="12"/>
      <c r="F853" s="19"/>
      <c r="G853" s="10"/>
      <c r="H853" s="11"/>
      <c r="I853" s="11"/>
      <c r="J853" s="6"/>
    </row>
    <row r="854" spans="1:10" s="5" customFormat="1">
      <c r="A854" s="6"/>
      <c r="B854" s="3"/>
      <c r="C854" s="17"/>
      <c r="D854" s="17"/>
      <c r="E854" s="12"/>
      <c r="F854" s="19"/>
      <c r="G854" s="10"/>
      <c r="H854" s="11"/>
      <c r="I854" s="11"/>
      <c r="J854" s="6"/>
    </row>
    <row r="855" spans="1:10" s="5" customFormat="1">
      <c r="A855" s="6"/>
      <c r="B855" s="3"/>
      <c r="C855" s="17"/>
      <c r="D855" s="17"/>
      <c r="E855" s="12"/>
      <c r="F855" s="19"/>
      <c r="G855" s="10"/>
      <c r="H855" s="11"/>
      <c r="I855" s="11"/>
      <c r="J855" s="6"/>
    </row>
    <row r="856" spans="1:10" s="5" customFormat="1">
      <c r="A856" s="6"/>
      <c r="B856" s="3"/>
      <c r="C856" s="17"/>
      <c r="D856" s="17"/>
      <c r="E856" s="12"/>
      <c r="F856" s="19"/>
      <c r="G856" s="10"/>
      <c r="H856" s="11"/>
      <c r="I856" s="11"/>
      <c r="J856" s="6"/>
    </row>
    <row r="857" spans="1:10" s="5" customFormat="1">
      <c r="A857" s="6"/>
      <c r="B857" s="3"/>
      <c r="C857" s="17"/>
      <c r="D857" s="17"/>
      <c r="E857" s="12"/>
      <c r="F857" s="19"/>
      <c r="G857" s="10"/>
      <c r="H857" s="11"/>
      <c r="I857" s="11"/>
      <c r="J857" s="6"/>
    </row>
    <row r="858" spans="1:10" s="5" customFormat="1">
      <c r="A858" s="6"/>
      <c r="B858" s="3"/>
      <c r="C858" s="17"/>
      <c r="D858" s="17"/>
      <c r="E858" s="12"/>
      <c r="F858" s="19"/>
      <c r="G858" s="10"/>
      <c r="H858" s="11"/>
      <c r="I858" s="11"/>
      <c r="J858" s="6"/>
    </row>
    <row r="859" spans="1:10" s="5" customFormat="1">
      <c r="A859" s="6"/>
      <c r="B859" s="3"/>
      <c r="C859" s="17"/>
      <c r="D859" s="17"/>
      <c r="E859" s="12"/>
      <c r="F859" s="19"/>
      <c r="G859" s="10"/>
      <c r="H859" s="11"/>
      <c r="I859" s="11"/>
      <c r="J859" s="6"/>
    </row>
    <row r="860" spans="1:10" s="5" customFormat="1">
      <c r="A860" s="6"/>
      <c r="B860" s="3"/>
      <c r="C860" s="17"/>
      <c r="D860" s="17"/>
      <c r="E860" s="12"/>
      <c r="F860" s="19"/>
      <c r="G860" s="10"/>
      <c r="H860" s="11"/>
      <c r="I860" s="11"/>
      <c r="J860" s="6"/>
    </row>
    <row r="861" spans="1:10" s="5" customFormat="1">
      <c r="A861" s="6"/>
      <c r="B861" s="3"/>
      <c r="C861" s="17"/>
      <c r="D861" s="17"/>
      <c r="E861" s="12"/>
      <c r="F861" s="19"/>
      <c r="G861" s="10"/>
      <c r="H861" s="11"/>
      <c r="I861" s="11"/>
      <c r="J861" s="6"/>
    </row>
    <row r="862" spans="1:10" s="5" customFormat="1">
      <c r="A862" s="6"/>
      <c r="B862" s="3"/>
      <c r="C862" s="17"/>
      <c r="D862" s="17"/>
      <c r="E862" s="12"/>
      <c r="F862" s="19"/>
      <c r="G862" s="10"/>
      <c r="H862" s="11"/>
      <c r="I862" s="11"/>
      <c r="J862" s="6"/>
    </row>
    <row r="863" spans="1:10" s="5" customFormat="1">
      <c r="A863" s="6"/>
      <c r="B863" s="3"/>
      <c r="C863" s="17"/>
      <c r="D863" s="17"/>
      <c r="E863" s="12"/>
      <c r="F863" s="19"/>
      <c r="G863" s="10"/>
      <c r="H863" s="11"/>
      <c r="I863" s="11"/>
      <c r="J863" s="6"/>
    </row>
    <row r="864" spans="1:10" s="5" customFormat="1">
      <c r="A864" s="6"/>
      <c r="B864" s="3"/>
      <c r="C864" s="17"/>
      <c r="D864" s="17"/>
      <c r="E864" s="12"/>
      <c r="F864" s="19"/>
      <c r="G864" s="10"/>
      <c r="H864" s="11"/>
      <c r="I864" s="11"/>
      <c r="J864" s="6"/>
    </row>
    <row r="865" spans="1:10" s="5" customFormat="1">
      <c r="A865" s="6"/>
      <c r="B865" s="3"/>
      <c r="C865" s="17"/>
      <c r="D865" s="17"/>
      <c r="E865" s="12"/>
      <c r="F865" s="19"/>
      <c r="G865" s="10"/>
      <c r="H865" s="11"/>
      <c r="I865" s="11"/>
      <c r="J865" s="6"/>
    </row>
    <row r="866" spans="1:10" s="5" customFormat="1">
      <c r="A866" s="6"/>
      <c r="B866" s="3"/>
      <c r="C866" s="17"/>
      <c r="D866" s="17"/>
      <c r="E866" s="12"/>
      <c r="F866" s="19"/>
      <c r="G866" s="10"/>
      <c r="H866" s="11"/>
      <c r="I866" s="11"/>
      <c r="J866" s="6"/>
    </row>
    <row r="867" spans="1:10" s="5" customFormat="1">
      <c r="A867" s="6"/>
      <c r="B867" s="3"/>
      <c r="C867" s="17"/>
      <c r="D867" s="17"/>
      <c r="E867" s="12"/>
      <c r="F867" s="19"/>
      <c r="G867" s="10"/>
      <c r="H867" s="11"/>
      <c r="I867" s="11"/>
      <c r="J867" s="6"/>
    </row>
    <row r="868" spans="1:10" s="5" customFormat="1">
      <c r="A868" s="6"/>
      <c r="B868" s="3"/>
      <c r="C868" s="17"/>
      <c r="D868" s="17"/>
      <c r="E868" s="12"/>
      <c r="F868" s="19"/>
      <c r="G868" s="10"/>
      <c r="H868" s="11"/>
      <c r="I868" s="11"/>
      <c r="J868" s="6"/>
    </row>
    <row r="869" spans="1:10" s="5" customFormat="1">
      <c r="A869" s="6"/>
      <c r="B869" s="3"/>
      <c r="C869" s="17"/>
      <c r="D869" s="17"/>
      <c r="E869" s="12"/>
      <c r="F869" s="19"/>
      <c r="G869" s="10"/>
      <c r="H869" s="11"/>
      <c r="I869" s="11"/>
      <c r="J869" s="6"/>
    </row>
    <row r="870" spans="1:10" s="5" customFormat="1">
      <c r="A870" s="6"/>
      <c r="B870" s="3"/>
      <c r="C870" s="17"/>
      <c r="D870" s="17"/>
      <c r="E870" s="12"/>
      <c r="F870" s="19"/>
      <c r="G870" s="10"/>
      <c r="H870" s="11"/>
      <c r="I870" s="11"/>
      <c r="J870" s="6"/>
    </row>
    <row r="871" spans="1:10" s="5" customFormat="1">
      <c r="A871" s="6"/>
      <c r="B871" s="3"/>
      <c r="C871" s="17"/>
      <c r="D871" s="17"/>
      <c r="E871" s="12"/>
      <c r="F871" s="19"/>
      <c r="G871" s="10"/>
      <c r="H871" s="11"/>
      <c r="I871" s="11"/>
      <c r="J871" s="6"/>
    </row>
    <row r="872" spans="1:10" s="5" customFormat="1">
      <c r="A872" s="6"/>
      <c r="B872" s="3"/>
      <c r="C872" s="17"/>
      <c r="D872" s="17"/>
      <c r="E872" s="12"/>
      <c r="F872" s="19"/>
      <c r="G872" s="10"/>
      <c r="H872" s="11"/>
      <c r="I872" s="11"/>
      <c r="J872" s="6"/>
    </row>
    <row r="873" spans="1:10" s="5" customFormat="1">
      <c r="A873" s="6"/>
      <c r="B873" s="3"/>
      <c r="C873" s="17"/>
      <c r="D873" s="17"/>
      <c r="E873" s="12"/>
      <c r="F873" s="19"/>
      <c r="G873" s="10"/>
      <c r="H873" s="11"/>
      <c r="I873" s="11"/>
      <c r="J873" s="6"/>
    </row>
    <row r="874" spans="1:10" s="5" customFormat="1">
      <c r="A874" s="6"/>
      <c r="B874" s="3"/>
      <c r="C874" s="17"/>
      <c r="D874" s="17"/>
      <c r="E874" s="12"/>
      <c r="F874" s="19"/>
      <c r="G874" s="10"/>
      <c r="H874" s="11"/>
      <c r="I874" s="11"/>
      <c r="J874" s="6"/>
    </row>
    <row r="875" spans="1:10" s="5" customFormat="1">
      <c r="A875" s="6"/>
      <c r="B875" s="3"/>
      <c r="C875" s="17"/>
      <c r="D875" s="17"/>
      <c r="E875" s="12"/>
      <c r="F875" s="19"/>
      <c r="G875" s="10"/>
      <c r="H875" s="11"/>
      <c r="I875" s="11"/>
      <c r="J875" s="6"/>
    </row>
    <row r="876" spans="1:10" s="5" customFormat="1">
      <c r="A876" s="6"/>
      <c r="B876" s="3"/>
      <c r="C876" s="17"/>
      <c r="D876" s="17"/>
      <c r="E876" s="12"/>
      <c r="F876" s="19"/>
      <c r="G876" s="10"/>
      <c r="H876" s="11"/>
      <c r="I876" s="11"/>
      <c r="J876" s="6"/>
    </row>
    <row r="877" spans="1:10" s="5" customFormat="1">
      <c r="A877" s="6"/>
      <c r="B877" s="3"/>
      <c r="C877" s="17"/>
      <c r="D877" s="17"/>
      <c r="E877" s="12"/>
      <c r="F877" s="19"/>
      <c r="G877" s="10"/>
      <c r="H877" s="11"/>
      <c r="I877" s="11"/>
      <c r="J877" s="6"/>
    </row>
    <row r="878" spans="1:10" s="5" customFormat="1">
      <c r="A878" s="6"/>
      <c r="B878" s="3"/>
      <c r="C878" s="17"/>
      <c r="D878" s="17"/>
      <c r="E878" s="12"/>
      <c r="F878" s="19"/>
      <c r="G878" s="10"/>
      <c r="H878" s="11"/>
      <c r="I878" s="11"/>
      <c r="J878" s="6"/>
    </row>
    <row r="879" spans="1:10" s="5" customFormat="1">
      <c r="A879" s="6"/>
      <c r="B879" s="3"/>
      <c r="C879" s="17"/>
      <c r="D879" s="17"/>
      <c r="E879" s="12"/>
      <c r="F879" s="19"/>
      <c r="G879" s="10"/>
      <c r="H879" s="11"/>
      <c r="I879" s="11"/>
      <c r="J879" s="6"/>
    </row>
    <row r="880" spans="1:10" s="5" customFormat="1">
      <c r="A880" s="6"/>
      <c r="B880" s="3"/>
      <c r="C880" s="17"/>
      <c r="D880" s="17"/>
      <c r="E880" s="12"/>
      <c r="F880" s="19"/>
      <c r="G880" s="10"/>
      <c r="H880" s="11"/>
      <c r="I880" s="11"/>
      <c r="J880" s="6"/>
    </row>
    <row r="881" spans="1:10" s="5" customFormat="1">
      <c r="A881" s="6"/>
      <c r="B881" s="3"/>
      <c r="C881" s="17"/>
      <c r="D881" s="17"/>
      <c r="E881" s="12"/>
      <c r="F881" s="19"/>
      <c r="G881" s="10"/>
      <c r="H881" s="11"/>
      <c r="I881" s="11"/>
      <c r="J881" s="6"/>
    </row>
    <row r="882" spans="1:10" s="5" customFormat="1">
      <c r="A882" s="6"/>
      <c r="B882" s="3"/>
      <c r="C882" s="17"/>
      <c r="D882" s="17"/>
      <c r="E882" s="12"/>
      <c r="F882" s="19"/>
      <c r="G882" s="10"/>
      <c r="H882" s="11"/>
      <c r="I882" s="11"/>
      <c r="J882" s="6"/>
    </row>
    <row r="883" spans="1:10" s="5" customFormat="1">
      <c r="A883" s="6"/>
      <c r="B883" s="3"/>
      <c r="C883" s="17"/>
      <c r="D883" s="17"/>
      <c r="E883" s="12"/>
      <c r="F883" s="19"/>
      <c r="G883" s="10"/>
      <c r="H883" s="11"/>
      <c r="I883" s="11"/>
      <c r="J883" s="6"/>
    </row>
    <row r="884" spans="1:10" s="5" customFormat="1">
      <c r="A884" s="6"/>
      <c r="B884" s="3"/>
      <c r="C884" s="17"/>
      <c r="D884" s="17"/>
      <c r="E884" s="12"/>
      <c r="F884" s="19"/>
      <c r="G884" s="10"/>
      <c r="H884" s="11"/>
      <c r="I884" s="11"/>
      <c r="J884" s="6"/>
    </row>
    <row r="885" spans="1:10" s="5" customFormat="1">
      <c r="A885" s="6"/>
      <c r="B885" s="3"/>
      <c r="C885" s="17"/>
      <c r="D885" s="17"/>
      <c r="E885" s="12"/>
      <c r="F885" s="19"/>
      <c r="G885" s="10"/>
      <c r="H885" s="11"/>
      <c r="I885" s="11"/>
      <c r="J885" s="6"/>
    </row>
    <row r="886" spans="1:10" s="5" customFormat="1">
      <c r="A886" s="6"/>
      <c r="B886" s="3"/>
      <c r="C886" s="17"/>
      <c r="D886" s="17"/>
      <c r="E886" s="12"/>
      <c r="F886" s="19"/>
      <c r="G886" s="10"/>
      <c r="H886" s="11"/>
      <c r="I886" s="11"/>
      <c r="J886" s="6"/>
    </row>
    <row r="887" spans="1:10" s="5" customFormat="1">
      <c r="A887" s="6"/>
      <c r="B887" s="3"/>
      <c r="C887" s="17"/>
      <c r="D887" s="17"/>
      <c r="E887" s="12"/>
      <c r="F887" s="19"/>
      <c r="G887" s="10"/>
      <c r="H887" s="11"/>
      <c r="I887" s="11"/>
      <c r="J887" s="6"/>
    </row>
    <row r="888" spans="1:10" s="5" customFormat="1">
      <c r="A888" s="6"/>
      <c r="B888" s="3"/>
      <c r="C888" s="17"/>
      <c r="D888" s="17"/>
      <c r="E888" s="12"/>
      <c r="F888" s="19"/>
      <c r="G888" s="10"/>
      <c r="H888" s="11"/>
      <c r="I888" s="11"/>
      <c r="J888" s="6"/>
    </row>
    <row r="889" spans="1:10" s="5" customFormat="1">
      <c r="A889" s="6"/>
      <c r="B889" s="3"/>
      <c r="C889" s="17"/>
      <c r="D889" s="17"/>
      <c r="E889" s="12"/>
      <c r="F889" s="19"/>
      <c r="G889" s="10"/>
      <c r="H889" s="11"/>
      <c r="I889" s="11"/>
      <c r="J889" s="6"/>
    </row>
    <row r="890" spans="1:10" s="5" customFormat="1">
      <c r="A890" s="6"/>
      <c r="B890" s="3"/>
      <c r="C890" s="17"/>
      <c r="D890" s="17"/>
      <c r="E890" s="12"/>
      <c r="F890" s="19"/>
      <c r="G890" s="10"/>
      <c r="H890" s="11"/>
      <c r="I890" s="11"/>
      <c r="J890" s="6"/>
    </row>
    <row r="891" spans="1:10" s="5" customFormat="1">
      <c r="A891" s="6"/>
      <c r="B891" s="3"/>
      <c r="C891" s="17"/>
      <c r="D891" s="17"/>
      <c r="E891" s="12"/>
      <c r="F891" s="19"/>
      <c r="G891" s="10"/>
      <c r="H891" s="11"/>
      <c r="I891" s="11"/>
      <c r="J891" s="6"/>
    </row>
    <row r="892" spans="1:10" s="5" customFormat="1">
      <c r="A892" s="6"/>
      <c r="B892" s="3"/>
      <c r="C892" s="17"/>
      <c r="D892" s="17"/>
      <c r="E892" s="12"/>
      <c r="F892" s="19"/>
      <c r="G892" s="10"/>
      <c r="H892" s="11"/>
      <c r="I892" s="11"/>
      <c r="J892" s="6"/>
    </row>
    <row r="893" spans="1:10" s="5" customFormat="1">
      <c r="A893" s="6"/>
      <c r="B893" s="3"/>
      <c r="C893" s="17"/>
      <c r="D893" s="17"/>
      <c r="E893" s="12"/>
      <c r="F893" s="19"/>
      <c r="G893" s="10"/>
      <c r="H893" s="11"/>
      <c r="I893" s="11"/>
      <c r="J893" s="6"/>
    </row>
    <row r="894" spans="1:10" s="5" customFormat="1">
      <c r="A894" s="6"/>
      <c r="B894" s="3"/>
      <c r="C894" s="17"/>
      <c r="D894" s="17"/>
      <c r="E894" s="12"/>
      <c r="F894" s="19"/>
      <c r="G894" s="10"/>
      <c r="H894" s="11"/>
      <c r="I894" s="11"/>
      <c r="J894" s="6"/>
    </row>
    <row r="895" spans="1:10" s="5" customFormat="1">
      <c r="A895" s="6"/>
      <c r="B895" s="3"/>
      <c r="C895" s="17"/>
      <c r="D895" s="17"/>
      <c r="E895" s="12"/>
      <c r="F895" s="19"/>
      <c r="G895" s="10"/>
      <c r="H895" s="11"/>
      <c r="I895" s="11"/>
      <c r="J895" s="6"/>
    </row>
    <row r="896" spans="1:10" s="5" customFormat="1">
      <c r="A896" s="6"/>
      <c r="B896" s="3"/>
      <c r="C896" s="17"/>
      <c r="D896" s="17"/>
      <c r="E896" s="12"/>
      <c r="F896" s="19"/>
      <c r="G896" s="10"/>
      <c r="H896" s="11"/>
      <c r="I896" s="11"/>
      <c r="J896" s="6"/>
    </row>
    <row r="897" spans="1:10" s="5" customFormat="1">
      <c r="A897" s="6"/>
      <c r="B897" s="3"/>
      <c r="C897" s="17"/>
      <c r="D897" s="17"/>
      <c r="E897" s="12"/>
      <c r="F897" s="19"/>
      <c r="G897" s="10"/>
      <c r="H897" s="11"/>
      <c r="I897" s="11"/>
      <c r="J897" s="6"/>
    </row>
    <row r="898" spans="1:10" s="5" customFormat="1">
      <c r="A898" s="6"/>
      <c r="B898" s="3"/>
      <c r="C898" s="17"/>
      <c r="D898" s="17"/>
      <c r="E898" s="12"/>
      <c r="F898" s="19"/>
      <c r="G898" s="10"/>
      <c r="H898" s="11"/>
      <c r="I898" s="11"/>
      <c r="J898" s="6"/>
    </row>
    <row r="899" spans="1:10" s="5" customFormat="1">
      <c r="A899" s="6"/>
      <c r="B899" s="3"/>
      <c r="C899" s="17"/>
      <c r="D899" s="17"/>
      <c r="E899" s="12"/>
      <c r="F899" s="19"/>
      <c r="G899" s="10"/>
      <c r="H899" s="11"/>
      <c r="I899" s="11"/>
      <c r="J899" s="6"/>
    </row>
    <row r="900" spans="1:10" s="5" customFormat="1">
      <c r="A900" s="6"/>
      <c r="B900" s="3"/>
      <c r="C900" s="17"/>
      <c r="D900" s="17"/>
      <c r="E900" s="12"/>
      <c r="F900" s="19"/>
      <c r="G900" s="10"/>
      <c r="H900" s="11"/>
      <c r="I900" s="11"/>
      <c r="J900" s="6"/>
    </row>
    <row r="901" spans="1:10" s="5" customFormat="1">
      <c r="A901" s="6"/>
      <c r="B901" s="3"/>
      <c r="C901" s="17"/>
      <c r="D901" s="17"/>
      <c r="E901" s="12"/>
      <c r="F901" s="19"/>
      <c r="G901" s="10"/>
      <c r="H901" s="11"/>
      <c r="I901" s="11"/>
      <c r="J901" s="6"/>
    </row>
    <row r="902" spans="1:10" s="5" customFormat="1">
      <c r="A902" s="6"/>
      <c r="B902" s="3"/>
      <c r="C902" s="17"/>
      <c r="D902" s="17"/>
      <c r="E902" s="12"/>
      <c r="F902" s="19"/>
      <c r="G902" s="10"/>
      <c r="H902" s="11"/>
      <c r="I902" s="11"/>
      <c r="J902" s="6"/>
    </row>
    <row r="903" spans="1:10" s="5" customFormat="1">
      <c r="A903" s="6"/>
      <c r="B903" s="3"/>
      <c r="C903" s="17"/>
      <c r="D903" s="17"/>
      <c r="E903" s="12"/>
      <c r="F903" s="19"/>
      <c r="G903" s="10"/>
      <c r="H903" s="11"/>
      <c r="I903" s="11"/>
      <c r="J903" s="6"/>
    </row>
    <row r="904" spans="1:10" s="5" customFormat="1">
      <c r="A904" s="6"/>
      <c r="B904" s="3"/>
      <c r="C904" s="17"/>
      <c r="D904" s="17"/>
      <c r="E904" s="12"/>
      <c r="F904" s="19"/>
      <c r="G904" s="10"/>
      <c r="H904" s="11"/>
      <c r="I904" s="11"/>
      <c r="J904" s="6"/>
    </row>
    <row r="905" spans="1:10" s="5" customFormat="1">
      <c r="A905" s="6"/>
      <c r="B905" s="3"/>
      <c r="C905" s="17"/>
      <c r="D905" s="17"/>
      <c r="E905" s="12"/>
      <c r="F905" s="19"/>
      <c r="G905" s="10"/>
      <c r="H905" s="11"/>
      <c r="I905" s="11"/>
      <c r="J905" s="6"/>
    </row>
    <row r="906" spans="1:10" s="5" customFormat="1">
      <c r="A906" s="6"/>
      <c r="B906" s="3"/>
      <c r="C906" s="17"/>
      <c r="D906" s="17"/>
      <c r="E906" s="12"/>
      <c r="F906" s="19"/>
      <c r="G906" s="10"/>
      <c r="H906" s="11"/>
      <c r="I906" s="11"/>
      <c r="J906" s="6"/>
    </row>
    <row r="907" spans="1:10" s="5" customFormat="1">
      <c r="A907" s="6"/>
      <c r="B907" s="3"/>
      <c r="C907" s="17"/>
      <c r="D907" s="17"/>
      <c r="E907" s="12"/>
      <c r="F907" s="19"/>
      <c r="G907" s="10"/>
      <c r="H907" s="11"/>
      <c r="I907" s="11"/>
      <c r="J907" s="6"/>
    </row>
    <row r="908" spans="1:10" s="5" customFormat="1">
      <c r="A908" s="6"/>
      <c r="B908" s="3"/>
      <c r="C908" s="17"/>
      <c r="D908" s="17"/>
      <c r="E908" s="12"/>
      <c r="F908" s="19"/>
      <c r="G908" s="10"/>
      <c r="H908" s="11"/>
      <c r="I908" s="11"/>
      <c r="J908" s="6"/>
    </row>
    <row r="909" spans="1:10" s="5" customFormat="1">
      <c r="A909" s="6"/>
      <c r="B909" s="3"/>
      <c r="C909" s="17"/>
      <c r="D909" s="17"/>
      <c r="E909" s="12"/>
      <c r="F909" s="19"/>
      <c r="G909" s="10"/>
      <c r="H909" s="11"/>
      <c r="I909" s="11"/>
      <c r="J909" s="6"/>
    </row>
    <row r="910" spans="1:10" s="5" customFormat="1">
      <c r="A910" s="6"/>
      <c r="B910" s="3"/>
      <c r="C910" s="17"/>
      <c r="D910" s="17"/>
      <c r="E910" s="12"/>
      <c r="F910" s="19"/>
      <c r="G910" s="10"/>
      <c r="H910" s="11"/>
      <c r="I910" s="11"/>
      <c r="J910" s="6"/>
    </row>
    <row r="911" spans="1:10" s="5" customFormat="1">
      <c r="A911" s="6"/>
      <c r="B911" s="3"/>
      <c r="C911" s="17"/>
      <c r="D911" s="17"/>
      <c r="E911" s="12"/>
      <c r="F911" s="19"/>
      <c r="G911" s="10"/>
      <c r="H911" s="11"/>
      <c r="I911" s="11"/>
      <c r="J911" s="6"/>
    </row>
    <row r="912" spans="1:10" s="5" customFormat="1">
      <c r="A912" s="6"/>
      <c r="B912" s="3"/>
      <c r="C912" s="17"/>
      <c r="D912" s="17"/>
      <c r="E912" s="12"/>
      <c r="F912" s="19"/>
      <c r="G912" s="10"/>
      <c r="H912" s="11"/>
      <c r="I912" s="11"/>
      <c r="J912" s="6"/>
    </row>
    <row r="913" spans="1:10" s="5" customFormat="1">
      <c r="A913" s="6"/>
      <c r="B913" s="3"/>
      <c r="C913" s="17"/>
      <c r="D913" s="17"/>
      <c r="E913" s="12"/>
      <c r="F913" s="19"/>
      <c r="G913" s="10"/>
      <c r="H913" s="11"/>
      <c r="I913" s="11"/>
      <c r="J913" s="6"/>
    </row>
    <row r="914" spans="1:10" s="5" customFormat="1">
      <c r="A914" s="6"/>
      <c r="B914" s="3"/>
      <c r="C914" s="17"/>
      <c r="D914" s="17"/>
      <c r="E914" s="12"/>
      <c r="F914" s="19"/>
      <c r="G914" s="10"/>
      <c r="H914" s="11"/>
      <c r="I914" s="11"/>
      <c r="J914" s="6"/>
    </row>
    <row r="915" spans="1:10" s="5" customFormat="1">
      <c r="A915" s="6"/>
      <c r="B915" s="3"/>
      <c r="C915" s="17"/>
      <c r="D915" s="17"/>
      <c r="E915" s="12"/>
      <c r="F915" s="19"/>
      <c r="G915" s="10"/>
      <c r="H915" s="11"/>
      <c r="I915" s="11"/>
      <c r="J915" s="6"/>
    </row>
    <row r="916" spans="1:10" s="5" customFormat="1">
      <c r="A916" s="6"/>
      <c r="B916" s="3"/>
      <c r="C916" s="17"/>
      <c r="D916" s="17"/>
      <c r="E916" s="12"/>
      <c r="F916" s="19"/>
      <c r="G916" s="10"/>
      <c r="H916" s="11"/>
      <c r="I916" s="11"/>
      <c r="J916" s="6"/>
    </row>
    <row r="917" spans="1:10" s="5" customFormat="1">
      <c r="A917" s="6"/>
      <c r="B917" s="3"/>
      <c r="C917" s="17"/>
      <c r="D917" s="17"/>
      <c r="E917" s="12"/>
      <c r="F917" s="19"/>
      <c r="G917" s="10"/>
      <c r="H917" s="11"/>
      <c r="I917" s="11"/>
      <c r="J917" s="6"/>
    </row>
    <row r="918" spans="1:10" s="5" customFormat="1">
      <c r="A918" s="6"/>
      <c r="B918" s="3"/>
      <c r="C918" s="17"/>
      <c r="D918" s="17"/>
      <c r="E918" s="12"/>
      <c r="F918" s="19"/>
      <c r="G918" s="10"/>
      <c r="H918" s="11"/>
      <c r="I918" s="11"/>
      <c r="J918" s="6"/>
    </row>
    <row r="919" spans="1:10" s="5" customFormat="1">
      <c r="A919" s="6"/>
      <c r="B919" s="3"/>
      <c r="C919" s="17"/>
      <c r="D919" s="17"/>
      <c r="E919" s="12"/>
      <c r="F919" s="19"/>
      <c r="G919" s="10"/>
      <c r="H919" s="11"/>
      <c r="I919" s="11"/>
      <c r="J919" s="6"/>
    </row>
    <row r="920" spans="1:10" s="5" customFormat="1">
      <c r="A920" s="6"/>
      <c r="B920" s="3"/>
      <c r="C920" s="17"/>
      <c r="D920" s="17"/>
      <c r="E920" s="12"/>
      <c r="F920" s="19"/>
      <c r="G920" s="10"/>
      <c r="H920" s="11"/>
      <c r="I920" s="11"/>
      <c r="J920" s="6"/>
    </row>
    <row r="921" spans="1:10" s="5" customFormat="1">
      <c r="A921" s="6"/>
      <c r="B921" s="3"/>
      <c r="C921" s="17"/>
      <c r="D921" s="17"/>
      <c r="E921" s="12"/>
      <c r="F921" s="19"/>
      <c r="G921" s="10"/>
      <c r="H921" s="11"/>
      <c r="I921" s="11"/>
      <c r="J921" s="6"/>
    </row>
    <row r="922" spans="1:10" s="5" customFormat="1">
      <c r="A922" s="6"/>
      <c r="B922" s="3"/>
      <c r="C922" s="17"/>
      <c r="D922" s="17"/>
      <c r="E922" s="12"/>
      <c r="F922" s="19"/>
      <c r="G922" s="10"/>
      <c r="H922" s="11"/>
      <c r="I922" s="11"/>
      <c r="J922" s="6"/>
    </row>
    <row r="923" spans="1:10" s="5" customFormat="1">
      <c r="A923" s="6"/>
      <c r="B923" s="3"/>
      <c r="C923" s="17"/>
      <c r="D923" s="17"/>
      <c r="E923" s="12"/>
      <c r="F923" s="19"/>
      <c r="G923" s="10"/>
      <c r="H923" s="11"/>
      <c r="I923" s="11"/>
      <c r="J923" s="6"/>
    </row>
    <row r="924" spans="1:10" s="5" customFormat="1">
      <c r="A924" s="6"/>
      <c r="B924" s="3"/>
      <c r="C924" s="17"/>
      <c r="D924" s="17"/>
      <c r="E924" s="12"/>
      <c r="F924" s="19"/>
      <c r="G924" s="10"/>
      <c r="H924" s="11"/>
      <c r="I924" s="11"/>
      <c r="J924" s="6"/>
    </row>
    <row r="925" spans="1:10" s="5" customFormat="1">
      <c r="A925" s="6"/>
      <c r="B925" s="3"/>
      <c r="C925" s="17"/>
      <c r="D925" s="17"/>
      <c r="E925" s="12"/>
      <c r="F925" s="19"/>
      <c r="G925" s="10"/>
      <c r="H925" s="11"/>
      <c r="I925" s="11"/>
      <c r="J925" s="6"/>
    </row>
    <row r="926" spans="1:10" s="5" customFormat="1">
      <c r="A926" s="6"/>
      <c r="B926" s="3"/>
      <c r="C926" s="17"/>
      <c r="D926" s="17"/>
      <c r="E926" s="12"/>
      <c r="F926" s="19"/>
      <c r="G926" s="10"/>
      <c r="H926" s="11"/>
      <c r="I926" s="11"/>
      <c r="J926" s="6"/>
    </row>
    <row r="927" spans="1:10" s="5" customFormat="1">
      <c r="A927" s="6"/>
      <c r="B927" s="3"/>
      <c r="C927" s="17"/>
      <c r="D927" s="17"/>
      <c r="E927" s="12"/>
      <c r="F927" s="19"/>
      <c r="G927" s="10"/>
      <c r="H927" s="11"/>
      <c r="I927" s="11"/>
      <c r="J927" s="6"/>
    </row>
    <row r="928" spans="1:10" s="5" customFormat="1">
      <c r="A928" s="6"/>
      <c r="B928" s="3"/>
      <c r="C928" s="17"/>
      <c r="D928" s="17"/>
      <c r="E928" s="12"/>
      <c r="F928" s="19"/>
      <c r="G928" s="10"/>
      <c r="H928" s="11"/>
      <c r="I928" s="11"/>
      <c r="J928" s="6"/>
    </row>
    <row r="929" spans="1:10" s="5" customFormat="1">
      <c r="A929" s="6"/>
      <c r="B929" s="3"/>
      <c r="C929" s="17"/>
      <c r="D929" s="17"/>
      <c r="E929" s="12"/>
      <c r="F929" s="19"/>
      <c r="G929" s="10"/>
      <c r="H929" s="11"/>
      <c r="I929" s="11"/>
      <c r="J929" s="6"/>
    </row>
    <row r="930" spans="1:10" s="5" customFormat="1">
      <c r="A930" s="6"/>
      <c r="B930" s="3"/>
      <c r="C930" s="17"/>
      <c r="D930" s="17"/>
      <c r="E930" s="12"/>
      <c r="F930" s="19"/>
      <c r="G930" s="10"/>
      <c r="H930" s="11"/>
      <c r="I930" s="11"/>
      <c r="J930" s="6"/>
    </row>
    <row r="931" spans="1:10" s="5" customFormat="1">
      <c r="A931" s="6"/>
      <c r="B931" s="3"/>
      <c r="C931" s="17"/>
      <c r="D931" s="17"/>
      <c r="E931" s="12"/>
      <c r="F931" s="19"/>
      <c r="G931" s="10"/>
      <c r="H931" s="11"/>
      <c r="I931" s="11"/>
      <c r="J931" s="6"/>
    </row>
    <row r="932" spans="1:10" s="5" customFormat="1">
      <c r="A932" s="6"/>
      <c r="B932" s="3"/>
      <c r="C932" s="17"/>
      <c r="D932" s="17"/>
      <c r="E932" s="12"/>
      <c r="F932" s="19"/>
      <c r="G932" s="10"/>
      <c r="H932" s="11"/>
      <c r="I932" s="11"/>
      <c r="J932" s="6"/>
    </row>
    <row r="933" spans="1:10" s="5" customFormat="1">
      <c r="A933" s="6"/>
      <c r="B933" s="3"/>
      <c r="C933" s="17"/>
      <c r="D933" s="17"/>
      <c r="E933" s="12"/>
      <c r="F933" s="19"/>
      <c r="G933" s="10"/>
      <c r="H933" s="11"/>
      <c r="I933" s="11"/>
      <c r="J933" s="6"/>
    </row>
    <row r="934" spans="1:10" s="5" customFormat="1">
      <c r="A934" s="6"/>
      <c r="B934" s="3"/>
      <c r="C934" s="17"/>
      <c r="D934" s="17"/>
      <c r="E934" s="12"/>
      <c r="F934" s="19"/>
      <c r="G934" s="10"/>
      <c r="H934" s="11"/>
      <c r="I934" s="11"/>
      <c r="J934" s="6"/>
    </row>
    <row r="935" spans="1:10" s="5" customFormat="1">
      <c r="A935" s="6"/>
      <c r="B935" s="3"/>
      <c r="C935" s="17"/>
      <c r="D935" s="17"/>
      <c r="E935" s="12"/>
      <c r="F935" s="19"/>
      <c r="G935" s="10"/>
      <c r="H935" s="11"/>
      <c r="I935" s="11"/>
      <c r="J935" s="6"/>
    </row>
    <row r="936" spans="1:10" s="5" customFormat="1">
      <c r="A936" s="6"/>
      <c r="B936" s="3"/>
      <c r="C936" s="17"/>
      <c r="D936" s="17"/>
      <c r="E936" s="12"/>
      <c r="F936" s="19"/>
      <c r="G936" s="10"/>
      <c r="H936" s="11"/>
      <c r="I936" s="11"/>
      <c r="J936" s="6"/>
    </row>
    <row r="937" spans="1:10" s="5" customFormat="1">
      <c r="A937" s="6"/>
      <c r="B937" s="3"/>
      <c r="C937" s="17"/>
      <c r="D937" s="17"/>
      <c r="E937" s="12"/>
      <c r="F937" s="19"/>
      <c r="G937" s="10"/>
      <c r="H937" s="11"/>
      <c r="I937" s="11"/>
      <c r="J937" s="6"/>
    </row>
    <row r="938" spans="1:10" s="5" customFormat="1">
      <c r="A938" s="6"/>
      <c r="B938" s="3"/>
      <c r="C938" s="17"/>
      <c r="D938" s="17"/>
      <c r="E938" s="12"/>
      <c r="F938" s="19"/>
      <c r="G938" s="10"/>
      <c r="H938" s="11"/>
      <c r="I938" s="11"/>
      <c r="J938" s="6"/>
    </row>
    <row r="939" spans="1:10" s="5" customFormat="1">
      <c r="A939" s="6"/>
      <c r="B939" s="3"/>
      <c r="C939" s="17"/>
      <c r="D939" s="17"/>
      <c r="E939" s="12"/>
      <c r="F939" s="19"/>
      <c r="G939" s="10"/>
      <c r="H939" s="11"/>
      <c r="I939" s="11"/>
      <c r="J939" s="6"/>
    </row>
    <row r="940" spans="1:10" s="5" customFormat="1">
      <c r="A940" s="6"/>
      <c r="B940" s="3"/>
      <c r="C940" s="17"/>
      <c r="D940" s="17"/>
      <c r="E940" s="12"/>
      <c r="F940" s="19"/>
      <c r="G940" s="10"/>
      <c r="H940" s="11"/>
      <c r="I940" s="11"/>
      <c r="J940" s="6"/>
    </row>
    <row r="941" spans="1:10" s="5" customFormat="1">
      <c r="A941" s="6"/>
      <c r="B941" s="3"/>
      <c r="C941" s="17"/>
      <c r="D941" s="17"/>
      <c r="E941" s="12"/>
      <c r="F941" s="19"/>
      <c r="G941" s="10"/>
      <c r="H941" s="11"/>
      <c r="I941" s="11"/>
      <c r="J941" s="6"/>
    </row>
    <row r="942" spans="1:10" s="5" customFormat="1">
      <c r="A942" s="6"/>
      <c r="B942" s="3"/>
      <c r="C942" s="17"/>
      <c r="D942" s="17"/>
      <c r="E942" s="12"/>
      <c r="F942" s="19"/>
      <c r="G942" s="10"/>
      <c r="H942" s="11"/>
      <c r="I942" s="11"/>
      <c r="J942" s="6"/>
    </row>
    <row r="943" spans="1:10" s="5" customFormat="1">
      <c r="A943" s="6"/>
      <c r="B943" s="3"/>
      <c r="C943" s="17"/>
      <c r="D943" s="17"/>
      <c r="E943" s="12"/>
      <c r="F943" s="19"/>
      <c r="G943" s="10"/>
      <c r="H943" s="11"/>
      <c r="I943" s="11"/>
      <c r="J943" s="6"/>
    </row>
    <row r="944" spans="1:10" s="5" customFormat="1">
      <c r="A944" s="6"/>
      <c r="B944" s="3"/>
      <c r="C944" s="17"/>
      <c r="D944" s="17"/>
      <c r="E944" s="12"/>
      <c r="F944" s="19"/>
      <c r="G944" s="10"/>
      <c r="H944" s="11"/>
      <c r="I944" s="11"/>
      <c r="J944" s="6"/>
    </row>
    <row r="945" spans="1:10" s="5" customFormat="1">
      <c r="A945" s="6"/>
      <c r="B945" s="3"/>
      <c r="C945" s="17"/>
      <c r="D945" s="17"/>
      <c r="E945" s="12"/>
      <c r="F945" s="19"/>
      <c r="G945" s="10"/>
      <c r="H945" s="11"/>
      <c r="I945" s="11"/>
      <c r="J945" s="6"/>
    </row>
    <row r="946" spans="1:10" s="5" customFormat="1">
      <c r="A946" s="6"/>
      <c r="B946" s="3"/>
      <c r="C946" s="17"/>
      <c r="D946" s="17"/>
      <c r="E946" s="12"/>
      <c r="F946" s="19"/>
      <c r="G946" s="10"/>
      <c r="H946" s="11"/>
      <c r="I946" s="11"/>
      <c r="J946" s="6"/>
    </row>
    <row r="947" spans="1:10" s="5" customFormat="1">
      <c r="A947" s="6"/>
      <c r="B947" s="3"/>
      <c r="C947" s="17"/>
      <c r="D947" s="17"/>
      <c r="E947" s="12"/>
      <c r="F947" s="19"/>
      <c r="G947" s="10"/>
      <c r="H947" s="11"/>
      <c r="I947" s="11"/>
      <c r="J947" s="6"/>
    </row>
    <row r="948" spans="1:10" s="5" customFormat="1">
      <c r="A948" s="6"/>
      <c r="B948" s="3"/>
      <c r="C948" s="17"/>
      <c r="D948" s="17"/>
      <c r="E948" s="12"/>
      <c r="F948" s="19"/>
      <c r="G948" s="10"/>
      <c r="H948" s="11"/>
      <c r="I948" s="11"/>
      <c r="J948" s="6"/>
    </row>
    <row r="949" spans="1:10" s="5" customFormat="1">
      <c r="A949" s="6"/>
      <c r="B949" s="3"/>
      <c r="C949" s="17"/>
      <c r="D949" s="17"/>
      <c r="E949" s="12"/>
      <c r="F949" s="19"/>
      <c r="G949" s="10"/>
      <c r="H949" s="11"/>
      <c r="I949" s="11"/>
      <c r="J949" s="6"/>
    </row>
    <row r="950" spans="1:10" s="5" customFormat="1">
      <c r="A950" s="6"/>
      <c r="B950" s="3"/>
      <c r="C950" s="17"/>
      <c r="D950" s="17"/>
      <c r="E950" s="12"/>
      <c r="F950" s="19"/>
      <c r="G950" s="10"/>
      <c r="H950" s="11"/>
      <c r="I950" s="11"/>
      <c r="J950" s="6"/>
    </row>
    <row r="951" spans="1:10" s="5" customFormat="1">
      <c r="A951" s="6"/>
      <c r="B951" s="3"/>
      <c r="C951" s="17"/>
      <c r="D951" s="17"/>
      <c r="E951" s="12"/>
      <c r="F951" s="19"/>
      <c r="G951" s="10"/>
      <c r="H951" s="11"/>
      <c r="I951" s="11"/>
      <c r="J951" s="6"/>
    </row>
    <row r="952" spans="1:10" s="5" customFormat="1">
      <c r="A952" s="6"/>
      <c r="B952" s="3"/>
      <c r="C952" s="17"/>
      <c r="D952" s="17"/>
      <c r="E952" s="12"/>
      <c r="F952" s="19"/>
      <c r="G952" s="10"/>
      <c r="H952" s="11"/>
      <c r="I952" s="11"/>
      <c r="J952" s="6"/>
    </row>
    <row r="953" spans="1:10" s="5" customFormat="1">
      <c r="A953" s="6"/>
      <c r="B953" s="3"/>
      <c r="C953" s="17"/>
      <c r="D953" s="17"/>
      <c r="E953" s="12"/>
      <c r="F953" s="19"/>
      <c r="G953" s="10"/>
      <c r="H953" s="11"/>
      <c r="I953" s="11"/>
      <c r="J953" s="6"/>
    </row>
    <row r="954" spans="1:10" s="5" customFormat="1">
      <c r="A954" s="6"/>
      <c r="B954" s="3"/>
      <c r="C954" s="17"/>
      <c r="D954" s="17"/>
      <c r="E954" s="12"/>
      <c r="F954" s="19"/>
      <c r="G954" s="10"/>
      <c r="H954" s="11"/>
      <c r="I954" s="11"/>
      <c r="J954" s="6"/>
    </row>
    <row r="955" spans="1:10" s="5" customFormat="1">
      <c r="A955" s="6"/>
      <c r="B955" s="3"/>
      <c r="C955" s="17"/>
      <c r="D955" s="17"/>
      <c r="E955" s="12"/>
      <c r="F955" s="19"/>
      <c r="G955" s="10"/>
      <c r="H955" s="11"/>
      <c r="I955" s="11"/>
      <c r="J955" s="6"/>
    </row>
    <row r="956" spans="1:10" s="5" customFormat="1">
      <c r="A956" s="6"/>
      <c r="B956" s="3"/>
      <c r="C956" s="17"/>
      <c r="D956" s="17"/>
      <c r="E956" s="12"/>
      <c r="F956" s="19"/>
      <c r="G956" s="10"/>
      <c r="H956" s="11"/>
      <c r="I956" s="11"/>
      <c r="J956" s="6"/>
    </row>
    <row r="957" spans="1:10" s="5" customFormat="1">
      <c r="A957" s="6"/>
      <c r="B957" s="3"/>
      <c r="C957" s="17"/>
      <c r="D957" s="17"/>
      <c r="E957" s="12"/>
      <c r="F957" s="19"/>
      <c r="G957" s="10"/>
      <c r="H957" s="11"/>
      <c r="I957" s="11"/>
      <c r="J957" s="6"/>
    </row>
    <row r="958" spans="1:10" s="5" customFormat="1">
      <c r="A958" s="6"/>
      <c r="B958" s="3"/>
      <c r="C958" s="17"/>
      <c r="D958" s="17"/>
      <c r="E958" s="12"/>
      <c r="F958" s="19"/>
      <c r="G958" s="10"/>
      <c r="H958" s="11"/>
      <c r="I958" s="11"/>
      <c r="J958" s="6"/>
    </row>
    <row r="959" spans="1:10" s="5" customFormat="1">
      <c r="A959" s="6"/>
      <c r="B959" s="3"/>
      <c r="C959" s="17"/>
      <c r="D959" s="17"/>
      <c r="E959" s="12"/>
      <c r="F959" s="19"/>
      <c r="G959" s="10"/>
      <c r="H959" s="11"/>
      <c r="I959" s="11"/>
      <c r="J959" s="6"/>
    </row>
    <row r="960" spans="1:10" s="5" customFormat="1">
      <c r="A960" s="6"/>
      <c r="B960" s="3"/>
      <c r="C960" s="17"/>
      <c r="D960" s="17"/>
      <c r="E960" s="12"/>
      <c r="F960" s="19"/>
      <c r="G960" s="10"/>
      <c r="H960" s="11"/>
      <c r="I960" s="11"/>
      <c r="J960" s="6"/>
    </row>
    <row r="961" spans="1:10" s="5" customFormat="1">
      <c r="A961" s="6"/>
      <c r="B961" s="3"/>
      <c r="C961" s="17"/>
      <c r="D961" s="17"/>
      <c r="E961" s="12"/>
      <c r="F961" s="19"/>
      <c r="G961" s="10"/>
      <c r="H961" s="11"/>
      <c r="I961" s="11"/>
      <c r="J961" s="6"/>
    </row>
    <row r="962" spans="1:10" s="5" customFormat="1">
      <c r="A962" s="6"/>
      <c r="B962" s="3"/>
      <c r="C962" s="17"/>
      <c r="D962" s="17"/>
      <c r="E962" s="12"/>
      <c r="F962" s="19"/>
      <c r="G962" s="10"/>
      <c r="H962" s="11"/>
      <c r="I962" s="11"/>
      <c r="J962" s="6"/>
    </row>
    <row r="963" spans="1:10" s="5" customFormat="1">
      <c r="A963" s="6"/>
      <c r="B963" s="3"/>
      <c r="C963" s="17"/>
      <c r="D963" s="17"/>
      <c r="E963" s="12"/>
      <c r="F963" s="19"/>
      <c r="G963" s="10"/>
      <c r="H963" s="11"/>
      <c r="I963" s="11"/>
      <c r="J963" s="6"/>
    </row>
    <row r="964" spans="1:10" s="5" customFormat="1">
      <c r="A964" s="6"/>
      <c r="B964" s="3"/>
      <c r="C964" s="17"/>
      <c r="D964" s="17"/>
      <c r="E964" s="12"/>
      <c r="F964" s="19"/>
      <c r="G964" s="10"/>
      <c r="H964" s="11"/>
      <c r="I964" s="11"/>
      <c r="J964" s="6"/>
    </row>
    <row r="965" spans="1:10" s="5" customFormat="1">
      <c r="A965" s="6"/>
      <c r="B965" s="3"/>
      <c r="C965" s="17"/>
      <c r="D965" s="17"/>
      <c r="E965" s="12"/>
      <c r="F965" s="19"/>
      <c r="G965" s="10"/>
      <c r="H965" s="11"/>
      <c r="I965" s="11"/>
      <c r="J965" s="6"/>
    </row>
    <row r="966" spans="1:10" s="5" customFormat="1">
      <c r="A966" s="6"/>
      <c r="B966" s="3"/>
      <c r="C966" s="17"/>
      <c r="D966" s="17"/>
      <c r="E966" s="12"/>
      <c r="F966" s="19"/>
      <c r="G966" s="10"/>
      <c r="H966" s="11"/>
      <c r="I966" s="11"/>
      <c r="J966" s="6"/>
    </row>
    <row r="967" spans="1:10" s="5" customFormat="1">
      <c r="A967" s="6"/>
      <c r="B967" s="3"/>
      <c r="C967" s="17"/>
      <c r="D967" s="17"/>
      <c r="E967" s="12"/>
      <c r="F967" s="19"/>
      <c r="G967" s="10"/>
      <c r="H967" s="11"/>
      <c r="I967" s="11"/>
      <c r="J967" s="6"/>
    </row>
    <row r="968" spans="1:10" s="5" customFormat="1">
      <c r="A968" s="6"/>
      <c r="B968" s="3"/>
      <c r="C968" s="17"/>
      <c r="D968" s="17"/>
      <c r="E968" s="12"/>
      <c r="F968" s="19"/>
      <c r="G968" s="10"/>
      <c r="H968" s="11"/>
      <c r="I968" s="11"/>
      <c r="J968" s="6"/>
    </row>
    <row r="969" spans="1:10" s="5" customFormat="1">
      <c r="A969" s="6"/>
      <c r="B969" s="3"/>
      <c r="C969" s="17"/>
      <c r="D969" s="17"/>
      <c r="E969" s="12"/>
      <c r="F969" s="19"/>
      <c r="G969" s="10"/>
      <c r="H969" s="11"/>
      <c r="I969" s="11"/>
      <c r="J969" s="6"/>
    </row>
    <row r="970" spans="1:10" s="5" customFormat="1">
      <c r="A970" s="6"/>
      <c r="B970" s="3"/>
      <c r="C970" s="17"/>
      <c r="D970" s="17"/>
      <c r="E970" s="12"/>
      <c r="F970" s="19"/>
      <c r="G970" s="10"/>
      <c r="H970" s="11"/>
      <c r="I970" s="11"/>
      <c r="J970" s="6"/>
    </row>
    <row r="971" spans="1:10" s="5" customFormat="1">
      <c r="A971" s="6"/>
      <c r="B971" s="3"/>
      <c r="C971" s="17"/>
      <c r="D971" s="17"/>
      <c r="E971" s="12"/>
      <c r="F971" s="19"/>
      <c r="G971" s="10"/>
      <c r="H971" s="11"/>
      <c r="I971" s="11"/>
      <c r="J971" s="6"/>
    </row>
    <row r="972" spans="1:10" s="5" customFormat="1">
      <c r="A972" s="6"/>
      <c r="B972" s="3"/>
      <c r="C972" s="17"/>
      <c r="D972" s="17"/>
      <c r="E972" s="12"/>
      <c r="F972" s="19"/>
      <c r="G972" s="10"/>
      <c r="H972" s="11"/>
      <c r="I972" s="11"/>
      <c r="J972" s="6"/>
    </row>
    <row r="973" spans="1:10" s="5" customFormat="1">
      <c r="A973" s="6"/>
      <c r="B973" s="3"/>
      <c r="C973" s="17"/>
      <c r="D973" s="17"/>
      <c r="E973" s="12"/>
      <c r="F973" s="19"/>
      <c r="G973" s="10"/>
      <c r="H973" s="11"/>
      <c r="I973" s="11"/>
      <c r="J973" s="6"/>
    </row>
    <row r="974" spans="1:10" s="5" customFormat="1">
      <c r="A974" s="6"/>
      <c r="B974" s="3"/>
      <c r="C974" s="17"/>
      <c r="D974" s="17"/>
      <c r="E974" s="12"/>
      <c r="F974" s="19"/>
      <c r="G974" s="10"/>
      <c r="H974" s="11"/>
      <c r="I974" s="11"/>
      <c r="J974" s="6"/>
    </row>
    <row r="975" spans="1:10" s="5" customFormat="1">
      <c r="A975" s="6"/>
      <c r="B975" s="3"/>
      <c r="C975" s="17"/>
      <c r="D975" s="17"/>
      <c r="E975" s="12"/>
      <c r="F975" s="19"/>
      <c r="G975" s="10"/>
      <c r="H975" s="11"/>
      <c r="I975" s="11"/>
      <c r="J975" s="6"/>
    </row>
    <row r="976" spans="1:10" s="5" customFormat="1">
      <c r="A976" s="6"/>
      <c r="B976" s="3"/>
      <c r="C976" s="17"/>
      <c r="D976" s="17"/>
      <c r="E976" s="12"/>
      <c r="F976" s="19"/>
      <c r="G976" s="10"/>
      <c r="H976" s="11"/>
      <c r="I976" s="11"/>
      <c r="J976" s="6"/>
    </row>
    <row r="977" spans="1:10" s="5" customFormat="1">
      <c r="A977" s="6"/>
      <c r="B977" s="3"/>
      <c r="C977" s="17"/>
      <c r="D977" s="17"/>
      <c r="E977" s="12"/>
      <c r="F977" s="19"/>
      <c r="G977" s="10"/>
      <c r="H977" s="11"/>
      <c r="I977" s="11"/>
      <c r="J977" s="6"/>
    </row>
    <row r="978" spans="1:10" s="5" customFormat="1">
      <c r="A978" s="6"/>
      <c r="B978" s="3"/>
      <c r="C978" s="17"/>
      <c r="D978" s="17"/>
      <c r="E978" s="12"/>
      <c r="F978" s="19"/>
      <c r="G978" s="10"/>
      <c r="H978" s="11"/>
      <c r="I978" s="11"/>
      <c r="J978" s="6"/>
    </row>
    <row r="979" spans="1:10" s="5" customFormat="1">
      <c r="A979" s="6"/>
      <c r="B979" s="3"/>
      <c r="C979" s="17"/>
      <c r="D979" s="17"/>
      <c r="E979" s="12"/>
      <c r="F979" s="19"/>
      <c r="G979" s="10"/>
      <c r="H979" s="11"/>
      <c r="I979" s="11"/>
      <c r="J979" s="6"/>
    </row>
    <row r="980" spans="1:10" s="5" customFormat="1">
      <c r="A980" s="6"/>
      <c r="B980" s="3"/>
      <c r="C980" s="17"/>
      <c r="D980" s="17"/>
      <c r="E980" s="12"/>
      <c r="F980" s="19"/>
      <c r="G980" s="10"/>
      <c r="H980" s="11"/>
      <c r="I980" s="11"/>
      <c r="J980" s="6"/>
    </row>
    <row r="981" spans="1:10" s="5" customFormat="1">
      <c r="A981" s="6"/>
      <c r="B981" s="3"/>
      <c r="C981" s="17"/>
      <c r="D981" s="17"/>
      <c r="E981" s="12"/>
      <c r="F981" s="19"/>
      <c r="G981" s="10"/>
      <c r="H981" s="11"/>
      <c r="I981" s="11"/>
      <c r="J981" s="6"/>
    </row>
    <row r="982" spans="1:10" s="5" customFormat="1">
      <c r="A982" s="6"/>
      <c r="B982" s="3"/>
      <c r="C982" s="17"/>
      <c r="D982" s="17"/>
      <c r="E982" s="12"/>
      <c r="F982" s="19"/>
      <c r="G982" s="10"/>
      <c r="H982" s="11"/>
      <c r="I982" s="11"/>
      <c r="J982" s="6"/>
    </row>
    <row r="983" spans="1:10" s="5" customFormat="1">
      <c r="A983" s="6"/>
      <c r="B983" s="3"/>
      <c r="C983" s="17"/>
      <c r="D983" s="17"/>
      <c r="E983" s="12"/>
      <c r="F983" s="19"/>
      <c r="G983" s="10"/>
      <c r="H983" s="11"/>
      <c r="I983" s="11"/>
      <c r="J983" s="6"/>
    </row>
    <row r="984" spans="1:10" s="5" customFormat="1">
      <c r="A984" s="6"/>
      <c r="B984" s="3"/>
      <c r="C984" s="17"/>
      <c r="D984" s="17"/>
      <c r="E984" s="12"/>
      <c r="F984" s="19"/>
      <c r="G984" s="10"/>
      <c r="H984" s="11"/>
      <c r="I984" s="11"/>
      <c r="J984" s="6"/>
    </row>
    <row r="985" spans="1:10" s="5" customFormat="1">
      <c r="A985" s="6"/>
      <c r="B985" s="3"/>
      <c r="C985" s="17"/>
      <c r="D985" s="17"/>
      <c r="E985" s="12"/>
      <c r="F985" s="19"/>
      <c r="G985" s="10"/>
      <c r="H985" s="11"/>
      <c r="I985" s="11"/>
      <c r="J985" s="6"/>
    </row>
    <row r="986" spans="1:10" s="5" customFormat="1">
      <c r="A986" s="6"/>
      <c r="B986" s="3"/>
      <c r="C986" s="17"/>
      <c r="D986" s="17"/>
      <c r="E986" s="12"/>
      <c r="F986" s="19"/>
      <c r="G986" s="10"/>
      <c r="H986" s="11"/>
      <c r="I986" s="11"/>
      <c r="J986" s="6"/>
    </row>
    <row r="987" spans="1:10" s="5" customFormat="1">
      <c r="A987" s="6"/>
      <c r="B987" s="3"/>
      <c r="C987" s="17"/>
      <c r="D987" s="17"/>
      <c r="E987" s="12"/>
      <c r="F987" s="19"/>
      <c r="G987" s="10"/>
      <c r="H987" s="11"/>
      <c r="I987" s="11"/>
      <c r="J987" s="6"/>
    </row>
    <row r="988" spans="1:10" s="5" customFormat="1">
      <c r="A988" s="6"/>
      <c r="B988" s="3"/>
      <c r="C988" s="17"/>
      <c r="D988" s="17"/>
      <c r="E988" s="12"/>
      <c r="F988" s="19"/>
      <c r="G988" s="10"/>
      <c r="H988" s="11"/>
      <c r="I988" s="11"/>
      <c r="J988" s="6"/>
    </row>
    <row r="989" spans="1:10" s="5" customFormat="1">
      <c r="A989" s="6"/>
      <c r="B989" s="3"/>
      <c r="C989" s="17"/>
      <c r="D989" s="17"/>
      <c r="E989" s="12"/>
      <c r="F989" s="19"/>
      <c r="G989" s="10"/>
      <c r="H989" s="11"/>
      <c r="I989" s="11"/>
      <c r="J989" s="6"/>
    </row>
    <row r="990" spans="1:10" s="5" customFormat="1">
      <c r="A990" s="6"/>
      <c r="B990" s="3"/>
      <c r="C990" s="17"/>
      <c r="D990" s="17"/>
      <c r="E990" s="12"/>
      <c r="F990" s="19"/>
      <c r="G990" s="10"/>
      <c r="H990" s="11"/>
      <c r="I990" s="11"/>
      <c r="J990" s="6"/>
    </row>
    <row r="991" spans="1:10" s="5" customFormat="1">
      <c r="A991" s="6"/>
      <c r="B991" s="3"/>
      <c r="C991" s="17"/>
      <c r="D991" s="17"/>
      <c r="E991" s="12"/>
      <c r="F991" s="19"/>
      <c r="G991" s="10"/>
      <c r="H991" s="11"/>
      <c r="I991" s="11"/>
      <c r="J991" s="6"/>
    </row>
    <row r="992" spans="1:10" s="5" customFormat="1">
      <c r="A992" s="6"/>
      <c r="B992" s="3"/>
      <c r="C992" s="17"/>
      <c r="D992" s="17"/>
      <c r="E992" s="12"/>
      <c r="F992" s="19"/>
      <c r="G992" s="10"/>
      <c r="H992" s="11"/>
      <c r="I992" s="11"/>
      <c r="J992" s="6"/>
    </row>
    <row r="993" spans="1:10" s="5" customFormat="1">
      <c r="A993" s="6"/>
      <c r="B993" s="3"/>
      <c r="C993" s="17"/>
      <c r="D993" s="17"/>
      <c r="E993" s="12"/>
      <c r="F993" s="19"/>
      <c r="G993" s="10"/>
      <c r="H993" s="11"/>
      <c r="I993" s="11"/>
      <c r="J993" s="6"/>
    </row>
    <row r="994" spans="1:10" s="5" customFormat="1">
      <c r="A994" s="6"/>
      <c r="B994" s="3"/>
      <c r="C994" s="17"/>
      <c r="D994" s="17"/>
      <c r="E994" s="12"/>
      <c r="F994" s="19"/>
      <c r="G994" s="10"/>
      <c r="H994" s="11"/>
      <c r="I994" s="11"/>
      <c r="J994" s="6"/>
    </row>
    <row r="995" spans="1:10" s="5" customFormat="1">
      <c r="A995" s="6"/>
      <c r="B995" s="3"/>
      <c r="C995" s="17"/>
      <c r="D995" s="17"/>
      <c r="E995" s="12"/>
      <c r="F995" s="19"/>
      <c r="G995" s="10"/>
      <c r="H995" s="11"/>
      <c r="I995" s="11"/>
      <c r="J995" s="6"/>
    </row>
    <row r="996" spans="1:10" s="5" customFormat="1">
      <c r="A996" s="6"/>
      <c r="B996" s="3"/>
      <c r="C996" s="17"/>
      <c r="D996" s="17"/>
      <c r="E996" s="12"/>
      <c r="F996" s="19"/>
      <c r="G996" s="10"/>
      <c r="H996" s="11"/>
      <c r="I996" s="11"/>
      <c r="J996" s="6"/>
    </row>
    <row r="997" spans="1:10" s="5" customFormat="1">
      <c r="A997" s="6"/>
      <c r="B997" s="3"/>
      <c r="C997" s="17"/>
      <c r="D997" s="17"/>
      <c r="E997" s="12"/>
      <c r="F997" s="19"/>
      <c r="G997" s="10"/>
      <c r="H997" s="11"/>
      <c r="I997" s="11"/>
      <c r="J997" s="6"/>
    </row>
    <row r="998" spans="1:10" s="5" customFormat="1">
      <c r="A998" s="6"/>
      <c r="B998" s="3"/>
      <c r="C998" s="17"/>
      <c r="D998" s="17"/>
      <c r="E998" s="12"/>
      <c r="F998" s="19"/>
      <c r="G998" s="10"/>
      <c r="H998" s="11"/>
      <c r="I998" s="11"/>
      <c r="J998" s="6"/>
    </row>
    <row r="999" spans="1:10" s="5" customFormat="1">
      <c r="A999" s="6"/>
      <c r="B999" s="3"/>
      <c r="C999" s="17"/>
      <c r="D999" s="17"/>
      <c r="E999" s="12"/>
      <c r="F999" s="19"/>
      <c r="G999" s="10"/>
      <c r="H999" s="11"/>
      <c r="I999" s="11"/>
      <c r="J999" s="6"/>
    </row>
    <row r="1000" spans="1:10" s="5" customFormat="1">
      <c r="A1000" s="6"/>
      <c r="B1000" s="3"/>
      <c r="C1000" s="17"/>
      <c r="D1000" s="17"/>
      <c r="E1000" s="12"/>
      <c r="F1000" s="19"/>
      <c r="G1000" s="10"/>
      <c r="H1000" s="11"/>
      <c r="I1000" s="11"/>
      <c r="J1000" s="6"/>
    </row>
    <row r="1001" spans="1:10" s="5" customFormat="1">
      <c r="A1001" s="6"/>
      <c r="B1001" s="3"/>
      <c r="C1001" s="17"/>
      <c r="D1001" s="17"/>
      <c r="E1001" s="12"/>
      <c r="F1001" s="19"/>
      <c r="G1001" s="10"/>
      <c r="H1001" s="11"/>
      <c r="I1001" s="11"/>
      <c r="J1001" s="6"/>
    </row>
    <row r="1002" spans="1:10" s="5" customFormat="1">
      <c r="A1002" s="6"/>
      <c r="B1002" s="3"/>
      <c r="C1002" s="17"/>
      <c r="D1002" s="17"/>
      <c r="E1002" s="12"/>
      <c r="F1002" s="19"/>
      <c r="G1002" s="10"/>
      <c r="H1002" s="11"/>
      <c r="I1002" s="11"/>
      <c r="J1002" s="6"/>
    </row>
    <row r="1003" spans="1:10" s="5" customFormat="1">
      <c r="A1003" s="6"/>
      <c r="B1003" s="3"/>
      <c r="C1003" s="17"/>
      <c r="D1003" s="17"/>
      <c r="E1003" s="12"/>
      <c r="F1003" s="19"/>
      <c r="G1003" s="10"/>
      <c r="H1003" s="11"/>
      <c r="I1003" s="11"/>
      <c r="J1003" s="6"/>
    </row>
    <row r="1004" spans="1:10" s="5" customFormat="1">
      <c r="A1004" s="6"/>
      <c r="B1004" s="3"/>
      <c r="C1004" s="17"/>
      <c r="D1004" s="17"/>
      <c r="E1004" s="12"/>
      <c r="F1004" s="19"/>
      <c r="G1004" s="10"/>
      <c r="H1004" s="11"/>
      <c r="I1004" s="11"/>
      <c r="J1004" s="6"/>
    </row>
    <row r="1005" spans="1:10" s="5" customFormat="1">
      <c r="A1005" s="6"/>
      <c r="B1005" s="3"/>
      <c r="C1005" s="17"/>
      <c r="D1005" s="17"/>
      <c r="E1005" s="12"/>
      <c r="F1005" s="19"/>
      <c r="G1005" s="10"/>
      <c r="H1005" s="11"/>
      <c r="I1005" s="11"/>
      <c r="J1005" s="6"/>
    </row>
    <row r="1006" spans="1:10" s="5" customFormat="1">
      <c r="A1006" s="6"/>
      <c r="B1006" s="3"/>
      <c r="C1006" s="17"/>
      <c r="D1006" s="17"/>
      <c r="E1006" s="12"/>
      <c r="F1006" s="19"/>
      <c r="G1006" s="10"/>
      <c r="H1006" s="11"/>
      <c r="I1006" s="11"/>
      <c r="J1006" s="6"/>
    </row>
    <row r="1007" spans="1:10" s="5" customFormat="1">
      <c r="A1007" s="6"/>
      <c r="B1007" s="3"/>
      <c r="C1007" s="17"/>
      <c r="D1007" s="17"/>
      <c r="E1007" s="12"/>
      <c r="F1007" s="19"/>
      <c r="G1007" s="10"/>
      <c r="H1007" s="11"/>
      <c r="I1007" s="11"/>
      <c r="J1007" s="6"/>
    </row>
    <row r="1008" spans="1:10" s="5" customFormat="1">
      <c r="A1008" s="6"/>
      <c r="B1008" s="3"/>
      <c r="C1008" s="17"/>
      <c r="D1008" s="17"/>
      <c r="E1008" s="12"/>
      <c r="F1008" s="19"/>
      <c r="G1008" s="10"/>
      <c r="H1008" s="11"/>
      <c r="I1008" s="11"/>
      <c r="J1008" s="6"/>
    </row>
    <row r="1009" spans="1:10" s="5" customFormat="1">
      <c r="A1009" s="6"/>
      <c r="B1009" s="3"/>
      <c r="C1009" s="17"/>
      <c r="D1009" s="17"/>
      <c r="E1009" s="12"/>
      <c r="F1009" s="19"/>
      <c r="G1009" s="10"/>
      <c r="H1009" s="11"/>
      <c r="I1009" s="11"/>
      <c r="J1009" s="6"/>
    </row>
    <row r="1010" spans="1:10" s="5" customFormat="1">
      <c r="A1010" s="6"/>
      <c r="B1010" s="3"/>
      <c r="C1010" s="17"/>
      <c r="D1010" s="17"/>
      <c r="E1010" s="12"/>
      <c r="F1010" s="19"/>
      <c r="G1010" s="10"/>
      <c r="H1010" s="11"/>
      <c r="I1010" s="11"/>
      <c r="J1010" s="6"/>
    </row>
    <row r="1011" spans="1:10" s="5" customFormat="1">
      <c r="A1011" s="6"/>
      <c r="B1011" s="3"/>
      <c r="C1011" s="17"/>
      <c r="D1011" s="17"/>
      <c r="E1011" s="12"/>
      <c r="F1011" s="19"/>
      <c r="G1011" s="10"/>
      <c r="H1011" s="11"/>
      <c r="I1011" s="11"/>
      <c r="J1011" s="6"/>
    </row>
    <row r="1012" spans="1:10" s="5" customFormat="1">
      <c r="A1012" s="6"/>
      <c r="B1012" s="3"/>
      <c r="C1012" s="17"/>
      <c r="D1012" s="17"/>
      <c r="E1012" s="12"/>
      <c r="F1012" s="19"/>
      <c r="G1012" s="10"/>
      <c r="H1012" s="11"/>
      <c r="I1012" s="11"/>
      <c r="J1012" s="6"/>
    </row>
    <row r="1013" spans="1:10" s="5" customFormat="1">
      <c r="A1013" s="6"/>
      <c r="B1013" s="3"/>
      <c r="C1013" s="17"/>
      <c r="D1013" s="17"/>
      <c r="E1013" s="12"/>
      <c r="F1013" s="19"/>
      <c r="G1013" s="10"/>
      <c r="H1013" s="11"/>
      <c r="I1013" s="11"/>
      <c r="J1013" s="6"/>
    </row>
    <row r="1014" spans="1:10" s="5" customFormat="1">
      <c r="A1014" s="6"/>
      <c r="B1014" s="3"/>
      <c r="C1014" s="17"/>
      <c r="D1014" s="17"/>
      <c r="E1014" s="12"/>
      <c r="F1014" s="19"/>
      <c r="G1014" s="10"/>
      <c r="H1014" s="11"/>
      <c r="I1014" s="11"/>
      <c r="J1014" s="6"/>
    </row>
    <row r="1015" spans="1:10" s="5" customFormat="1">
      <c r="A1015" s="6"/>
      <c r="B1015" s="3"/>
      <c r="C1015" s="17"/>
      <c r="D1015" s="17"/>
      <c r="E1015" s="12"/>
      <c r="F1015" s="19"/>
      <c r="G1015" s="10"/>
      <c r="H1015" s="11"/>
      <c r="I1015" s="11"/>
      <c r="J1015" s="6"/>
    </row>
    <row r="1016" spans="1:10" s="5" customFormat="1">
      <c r="A1016" s="6"/>
      <c r="B1016" s="3"/>
      <c r="C1016" s="17"/>
      <c r="D1016" s="17"/>
      <c r="E1016" s="12"/>
      <c r="F1016" s="19"/>
      <c r="G1016" s="10"/>
      <c r="H1016" s="11"/>
      <c r="I1016" s="11"/>
      <c r="J1016" s="6"/>
    </row>
    <row r="1017" spans="1:10" s="5" customFormat="1">
      <c r="A1017" s="6"/>
      <c r="B1017" s="3"/>
      <c r="C1017" s="17"/>
      <c r="D1017" s="17"/>
      <c r="E1017" s="12"/>
      <c r="F1017" s="19"/>
      <c r="G1017" s="10"/>
      <c r="H1017" s="11"/>
      <c r="I1017" s="11"/>
      <c r="J1017" s="6"/>
    </row>
    <row r="1018" spans="1:10" s="5" customFormat="1">
      <c r="A1018" s="6"/>
      <c r="B1018" s="3"/>
      <c r="C1018" s="17"/>
      <c r="D1018" s="17"/>
      <c r="E1018" s="12"/>
      <c r="F1018" s="19"/>
      <c r="G1018" s="10"/>
      <c r="H1018" s="11"/>
      <c r="I1018" s="11"/>
      <c r="J1018" s="6"/>
    </row>
    <row r="1019" spans="1:10" s="5" customFormat="1">
      <c r="A1019" s="6"/>
      <c r="B1019" s="3"/>
      <c r="C1019" s="17"/>
      <c r="D1019" s="17"/>
      <c r="E1019" s="12"/>
      <c r="F1019" s="19"/>
      <c r="G1019" s="10"/>
      <c r="H1019" s="11"/>
      <c r="I1019" s="11"/>
      <c r="J1019" s="6"/>
    </row>
    <row r="1020" spans="1:10" s="5" customFormat="1">
      <c r="A1020" s="6"/>
      <c r="B1020" s="3"/>
      <c r="C1020" s="17"/>
      <c r="D1020" s="17"/>
      <c r="E1020" s="12"/>
      <c r="F1020" s="19"/>
      <c r="G1020" s="10"/>
      <c r="H1020" s="11"/>
      <c r="I1020" s="11"/>
      <c r="J1020" s="6"/>
    </row>
    <row r="1021" spans="1:10" s="5" customFormat="1">
      <c r="A1021" s="6"/>
      <c r="B1021" s="3"/>
      <c r="C1021" s="17"/>
      <c r="D1021" s="17"/>
      <c r="E1021" s="12"/>
      <c r="F1021" s="19"/>
      <c r="G1021" s="10"/>
      <c r="H1021" s="11"/>
      <c r="I1021" s="11"/>
      <c r="J1021" s="6"/>
    </row>
    <row r="1022" spans="1:10" s="5" customFormat="1">
      <c r="A1022" s="6"/>
      <c r="B1022" s="3"/>
      <c r="C1022" s="17"/>
      <c r="D1022" s="17"/>
      <c r="E1022" s="12"/>
      <c r="F1022" s="19"/>
      <c r="G1022" s="10"/>
      <c r="H1022" s="11"/>
      <c r="I1022" s="11"/>
      <c r="J1022" s="6"/>
    </row>
    <row r="1023" spans="1:10" s="5" customFormat="1">
      <c r="A1023" s="6"/>
      <c r="B1023" s="3"/>
      <c r="C1023" s="17"/>
      <c r="D1023" s="17"/>
      <c r="E1023" s="12"/>
      <c r="F1023" s="19"/>
      <c r="G1023" s="10"/>
      <c r="H1023" s="11"/>
      <c r="I1023" s="11"/>
      <c r="J1023" s="6"/>
    </row>
    <row r="1024" spans="1:10" s="5" customFormat="1">
      <c r="A1024" s="6"/>
      <c r="B1024" s="3"/>
      <c r="C1024" s="17"/>
      <c r="D1024" s="17"/>
      <c r="E1024" s="12"/>
      <c r="F1024" s="19"/>
      <c r="G1024" s="10"/>
      <c r="H1024" s="11"/>
      <c r="I1024" s="11"/>
      <c r="J1024" s="6"/>
    </row>
    <row r="1025" spans="1:10" s="5" customFormat="1">
      <c r="A1025" s="6"/>
      <c r="B1025" s="3"/>
      <c r="C1025" s="17"/>
      <c r="D1025" s="17"/>
      <c r="E1025" s="12"/>
      <c r="F1025" s="19"/>
      <c r="G1025" s="10"/>
      <c r="H1025" s="11"/>
      <c r="I1025" s="11"/>
      <c r="J1025" s="6"/>
    </row>
    <row r="1026" spans="1:10" s="5" customFormat="1">
      <c r="A1026" s="6"/>
      <c r="B1026" s="3"/>
      <c r="C1026" s="17"/>
      <c r="D1026" s="17"/>
      <c r="E1026" s="12"/>
      <c r="F1026" s="19"/>
      <c r="G1026" s="10"/>
      <c r="H1026" s="11"/>
      <c r="I1026" s="11"/>
      <c r="J1026" s="6"/>
    </row>
    <row r="1027" spans="1:10" s="5" customFormat="1">
      <c r="A1027" s="6"/>
      <c r="B1027" s="3"/>
      <c r="C1027" s="17"/>
      <c r="D1027" s="17"/>
      <c r="E1027" s="12"/>
      <c r="F1027" s="19"/>
      <c r="G1027" s="10"/>
      <c r="H1027" s="11"/>
      <c r="I1027" s="11"/>
      <c r="J1027" s="6"/>
    </row>
    <row r="1028" spans="1:10" s="5" customFormat="1">
      <c r="A1028" s="6"/>
      <c r="B1028" s="3"/>
      <c r="C1028" s="17"/>
      <c r="D1028" s="17"/>
      <c r="E1028" s="12"/>
      <c r="F1028" s="19"/>
      <c r="G1028" s="10"/>
      <c r="H1028" s="11"/>
      <c r="I1028" s="11"/>
      <c r="J1028" s="6"/>
    </row>
    <row r="1029" spans="1:10" s="5" customFormat="1">
      <c r="A1029" s="6"/>
      <c r="B1029" s="3"/>
      <c r="C1029" s="17"/>
      <c r="D1029" s="17"/>
      <c r="E1029" s="12"/>
      <c r="F1029" s="19"/>
      <c r="G1029" s="10"/>
      <c r="H1029" s="11"/>
      <c r="I1029" s="11"/>
      <c r="J1029" s="6"/>
    </row>
    <row r="1030" spans="1:10" s="5" customFormat="1">
      <c r="A1030" s="6"/>
      <c r="B1030" s="3"/>
      <c r="C1030" s="17"/>
      <c r="D1030" s="17"/>
      <c r="E1030" s="12"/>
      <c r="F1030" s="19"/>
      <c r="G1030" s="10"/>
      <c r="H1030" s="11"/>
      <c r="I1030" s="11"/>
      <c r="J1030" s="6"/>
    </row>
    <row r="1031" spans="1:10" s="5" customFormat="1">
      <c r="A1031" s="6"/>
      <c r="B1031" s="3"/>
      <c r="C1031" s="17"/>
      <c r="D1031" s="17"/>
      <c r="E1031" s="12"/>
      <c r="F1031" s="19"/>
      <c r="G1031" s="10"/>
      <c r="H1031" s="11"/>
      <c r="I1031" s="11"/>
      <c r="J1031" s="6"/>
    </row>
    <row r="1032" spans="1:10" s="5" customFormat="1">
      <c r="A1032" s="6"/>
      <c r="B1032" s="3"/>
      <c r="C1032" s="17"/>
      <c r="D1032" s="17"/>
      <c r="E1032" s="12"/>
      <c r="F1032" s="19"/>
      <c r="G1032" s="10"/>
      <c r="H1032" s="11"/>
      <c r="I1032" s="11"/>
      <c r="J1032" s="6"/>
    </row>
    <row r="1033" spans="1:10" s="5" customFormat="1">
      <c r="A1033" s="6"/>
      <c r="B1033" s="3"/>
      <c r="C1033" s="17"/>
      <c r="D1033" s="17"/>
      <c r="E1033" s="12"/>
      <c r="F1033" s="19"/>
      <c r="G1033" s="10"/>
      <c r="H1033" s="11"/>
      <c r="I1033" s="11"/>
      <c r="J1033" s="6"/>
    </row>
    <row r="1034" spans="1:10" s="5" customFormat="1">
      <c r="A1034" s="6"/>
      <c r="B1034" s="3"/>
      <c r="C1034" s="17"/>
      <c r="D1034" s="17"/>
      <c r="E1034" s="12"/>
      <c r="F1034" s="19"/>
      <c r="G1034" s="10"/>
      <c r="H1034" s="11"/>
      <c r="I1034" s="11"/>
      <c r="J1034" s="6"/>
    </row>
    <row r="1035" spans="1:10" s="5" customFormat="1">
      <c r="A1035" s="6"/>
      <c r="B1035" s="3"/>
      <c r="C1035" s="17"/>
      <c r="D1035" s="17"/>
      <c r="E1035" s="12"/>
      <c r="F1035" s="19"/>
      <c r="G1035" s="10"/>
      <c r="H1035" s="11"/>
      <c r="I1035" s="11"/>
      <c r="J1035" s="6"/>
    </row>
    <row r="1036" spans="1:10" s="5" customFormat="1">
      <c r="A1036" s="6"/>
      <c r="B1036" s="3"/>
      <c r="C1036" s="17"/>
      <c r="D1036" s="17"/>
      <c r="E1036" s="12"/>
      <c r="F1036" s="19"/>
      <c r="G1036" s="10"/>
      <c r="H1036" s="11"/>
      <c r="I1036" s="11"/>
      <c r="J1036" s="6"/>
    </row>
    <row r="1037" spans="1:10" s="5" customFormat="1">
      <c r="A1037" s="6"/>
      <c r="B1037" s="3"/>
      <c r="C1037" s="17"/>
      <c r="D1037" s="17"/>
      <c r="E1037" s="12"/>
      <c r="F1037" s="19"/>
      <c r="G1037" s="10"/>
      <c r="H1037" s="11"/>
      <c r="I1037" s="11"/>
      <c r="J1037" s="6"/>
    </row>
    <row r="1038" spans="1:10" s="5" customFormat="1">
      <c r="A1038" s="6"/>
      <c r="B1038" s="3"/>
      <c r="C1038" s="17"/>
      <c r="D1038" s="17"/>
      <c r="E1038" s="12"/>
      <c r="F1038" s="19"/>
      <c r="G1038" s="10"/>
      <c r="H1038" s="11"/>
      <c r="I1038" s="11"/>
      <c r="J1038" s="6"/>
    </row>
    <row r="1039" spans="1:10" s="5" customFormat="1">
      <c r="A1039" s="6"/>
      <c r="B1039" s="3"/>
      <c r="C1039" s="17"/>
      <c r="D1039" s="17"/>
      <c r="E1039" s="12"/>
      <c r="F1039" s="19"/>
      <c r="G1039" s="10"/>
      <c r="H1039" s="11"/>
      <c r="I1039" s="11"/>
      <c r="J1039" s="6"/>
    </row>
    <row r="1040" spans="1:10" s="5" customFormat="1">
      <c r="A1040" s="6"/>
      <c r="B1040" s="3"/>
      <c r="C1040" s="17"/>
      <c r="D1040" s="17"/>
      <c r="E1040" s="12"/>
      <c r="F1040" s="19"/>
      <c r="G1040" s="10"/>
      <c r="H1040" s="11"/>
      <c r="I1040" s="11"/>
      <c r="J1040" s="6"/>
    </row>
    <row r="1041" spans="1:10" s="5" customFormat="1">
      <c r="A1041" s="6"/>
      <c r="B1041" s="3"/>
      <c r="C1041" s="17"/>
      <c r="D1041" s="17"/>
      <c r="E1041" s="12"/>
      <c r="F1041" s="19"/>
      <c r="G1041" s="10"/>
      <c r="H1041" s="11"/>
      <c r="I1041" s="11"/>
      <c r="J1041" s="6"/>
    </row>
    <row r="1042" spans="1:10" s="5" customFormat="1">
      <c r="A1042" s="6"/>
      <c r="B1042" s="3"/>
      <c r="C1042" s="17"/>
      <c r="D1042" s="17"/>
      <c r="E1042" s="12"/>
      <c r="F1042" s="19"/>
      <c r="G1042" s="10"/>
      <c r="H1042" s="11"/>
      <c r="I1042" s="11"/>
      <c r="J1042" s="6"/>
    </row>
    <row r="1043" spans="1:10" s="5" customFormat="1">
      <c r="A1043" s="6"/>
      <c r="B1043" s="3"/>
      <c r="C1043" s="17"/>
      <c r="D1043" s="17"/>
      <c r="E1043" s="12"/>
      <c r="F1043" s="19"/>
      <c r="G1043" s="10"/>
      <c r="H1043" s="11"/>
      <c r="I1043" s="11"/>
      <c r="J1043" s="6"/>
    </row>
    <row r="1044" spans="1:10" s="5" customFormat="1">
      <c r="A1044" s="6"/>
      <c r="B1044" s="3"/>
      <c r="C1044" s="17"/>
      <c r="D1044" s="17"/>
      <c r="E1044" s="12"/>
      <c r="F1044" s="19"/>
      <c r="G1044" s="10"/>
      <c r="H1044" s="11"/>
      <c r="I1044" s="11"/>
      <c r="J1044" s="6"/>
    </row>
    <row r="1045" spans="1:10" s="5" customFormat="1">
      <c r="A1045" s="6"/>
      <c r="B1045" s="3"/>
      <c r="C1045" s="17"/>
      <c r="D1045" s="17"/>
      <c r="E1045" s="12"/>
      <c r="F1045" s="19"/>
      <c r="G1045" s="10"/>
      <c r="H1045" s="11"/>
      <c r="I1045" s="11"/>
      <c r="J1045" s="6"/>
    </row>
    <row r="1046" spans="1:10" s="5" customFormat="1">
      <c r="A1046" s="6"/>
      <c r="B1046" s="3"/>
      <c r="C1046" s="17"/>
      <c r="D1046" s="17"/>
      <c r="E1046" s="12"/>
      <c r="F1046" s="19"/>
      <c r="G1046" s="10"/>
      <c r="H1046" s="11"/>
      <c r="I1046" s="11"/>
      <c r="J1046" s="6"/>
    </row>
    <row r="1047" spans="1:10" s="5" customFormat="1">
      <c r="A1047" s="6"/>
      <c r="B1047" s="3"/>
      <c r="C1047" s="17"/>
      <c r="D1047" s="17"/>
      <c r="E1047" s="12"/>
      <c r="F1047" s="19"/>
      <c r="G1047" s="10"/>
      <c r="H1047" s="11"/>
      <c r="I1047" s="11"/>
      <c r="J1047" s="6"/>
    </row>
    <row r="1048" spans="1:10" s="5" customFormat="1">
      <c r="A1048" s="6"/>
      <c r="B1048" s="3"/>
      <c r="C1048" s="17"/>
      <c r="D1048" s="17"/>
      <c r="E1048" s="12"/>
      <c r="F1048" s="19"/>
      <c r="G1048" s="10"/>
      <c r="H1048" s="11"/>
      <c r="I1048" s="11"/>
      <c r="J1048" s="6"/>
    </row>
    <row r="1049" spans="1:10" s="5" customFormat="1">
      <c r="A1049" s="6"/>
      <c r="B1049" s="3"/>
      <c r="C1049" s="17"/>
      <c r="D1049" s="17"/>
      <c r="E1049" s="12"/>
      <c r="F1049" s="19"/>
      <c r="G1049" s="10"/>
      <c r="H1049" s="11"/>
      <c r="I1049" s="11"/>
      <c r="J1049" s="6"/>
    </row>
    <row r="1050" spans="1:10" s="5" customFormat="1">
      <c r="A1050" s="6"/>
      <c r="B1050" s="3"/>
      <c r="C1050" s="17"/>
      <c r="D1050" s="17"/>
      <c r="E1050" s="12"/>
      <c r="F1050" s="19"/>
      <c r="G1050" s="10"/>
      <c r="H1050" s="11"/>
      <c r="I1050" s="11"/>
      <c r="J1050" s="6"/>
    </row>
    <row r="1051" spans="1:10" s="5" customFormat="1">
      <c r="A1051" s="6"/>
      <c r="B1051" s="3"/>
      <c r="C1051" s="17"/>
      <c r="D1051" s="17"/>
      <c r="E1051" s="12"/>
      <c r="F1051" s="19"/>
      <c r="G1051" s="10"/>
      <c r="H1051" s="11"/>
      <c r="I1051" s="11"/>
      <c r="J1051" s="6"/>
    </row>
    <row r="1052" spans="1:10" s="5" customFormat="1">
      <c r="A1052" s="6"/>
      <c r="B1052" s="3"/>
      <c r="C1052" s="17"/>
      <c r="D1052" s="17"/>
      <c r="E1052" s="12"/>
      <c r="F1052" s="19"/>
      <c r="G1052" s="10"/>
      <c r="H1052" s="11"/>
      <c r="I1052" s="11"/>
      <c r="J1052" s="6"/>
    </row>
    <row r="1053" spans="1:10" s="5" customFormat="1">
      <c r="A1053" s="6"/>
      <c r="B1053" s="3"/>
      <c r="C1053" s="17"/>
      <c r="D1053" s="17"/>
      <c r="E1053" s="12"/>
      <c r="F1053" s="19"/>
      <c r="G1053" s="10"/>
      <c r="H1053" s="11"/>
      <c r="I1053" s="11"/>
      <c r="J1053" s="6"/>
    </row>
    <row r="1054" spans="1:10" s="5" customFormat="1">
      <c r="A1054" s="6"/>
      <c r="B1054" s="3"/>
      <c r="C1054" s="17"/>
      <c r="D1054" s="17"/>
      <c r="E1054" s="12"/>
      <c r="F1054" s="19"/>
      <c r="G1054" s="10"/>
      <c r="H1054" s="11"/>
      <c r="I1054" s="11"/>
      <c r="J1054" s="6"/>
    </row>
    <row r="1055" spans="1:10" s="5" customFormat="1">
      <c r="A1055" s="6"/>
      <c r="B1055" s="3"/>
      <c r="C1055" s="17"/>
      <c r="D1055" s="17"/>
      <c r="E1055" s="12"/>
      <c r="F1055" s="19"/>
      <c r="G1055" s="10"/>
      <c r="H1055" s="11"/>
      <c r="I1055" s="11"/>
      <c r="J1055" s="6"/>
    </row>
    <row r="1056" spans="1:10" s="5" customFormat="1">
      <c r="A1056" s="6"/>
      <c r="B1056" s="3"/>
      <c r="C1056" s="17"/>
      <c r="D1056" s="17"/>
      <c r="E1056" s="12"/>
      <c r="F1056" s="19"/>
      <c r="G1056" s="10"/>
      <c r="H1056" s="11"/>
      <c r="I1056" s="11"/>
      <c r="J1056" s="6"/>
    </row>
    <row r="1057" spans="1:10" s="5" customFormat="1">
      <c r="A1057" s="6"/>
      <c r="B1057" s="3"/>
      <c r="C1057" s="17"/>
      <c r="D1057" s="17"/>
      <c r="E1057" s="12"/>
      <c r="F1057" s="19"/>
      <c r="G1057" s="10"/>
      <c r="H1057" s="11"/>
      <c r="I1057" s="11"/>
      <c r="J1057" s="6"/>
    </row>
    <row r="1058" spans="1:10" s="5" customFormat="1">
      <c r="A1058" s="6"/>
      <c r="B1058" s="3"/>
      <c r="C1058" s="17"/>
      <c r="D1058" s="17"/>
      <c r="E1058" s="12"/>
      <c r="F1058" s="19"/>
      <c r="G1058" s="10"/>
      <c r="H1058" s="11"/>
      <c r="I1058" s="11"/>
      <c r="J1058" s="6"/>
    </row>
    <row r="1059" spans="1:10" s="5" customFormat="1">
      <c r="A1059" s="6"/>
      <c r="B1059" s="3"/>
      <c r="C1059" s="17"/>
      <c r="D1059" s="17"/>
      <c r="E1059" s="12"/>
      <c r="F1059" s="19"/>
      <c r="G1059" s="10"/>
      <c r="H1059" s="11"/>
      <c r="I1059" s="11"/>
      <c r="J1059" s="6"/>
    </row>
    <row r="1060" spans="1:10" s="5" customFormat="1">
      <c r="A1060" s="6"/>
      <c r="B1060" s="3"/>
      <c r="C1060" s="17"/>
      <c r="D1060" s="17"/>
      <c r="E1060" s="12"/>
      <c r="F1060" s="19"/>
      <c r="G1060" s="10"/>
      <c r="H1060" s="11"/>
      <c r="I1060" s="11"/>
      <c r="J1060" s="6"/>
    </row>
    <row r="1061" spans="1:10" s="5" customFormat="1">
      <c r="A1061" s="6"/>
      <c r="B1061" s="3"/>
      <c r="C1061" s="17"/>
      <c r="D1061" s="17"/>
      <c r="E1061" s="12"/>
      <c r="F1061" s="19"/>
      <c r="G1061" s="10"/>
      <c r="H1061" s="11"/>
      <c r="I1061" s="11"/>
      <c r="J1061" s="6"/>
    </row>
    <row r="1062" spans="1:10" s="5" customFormat="1">
      <c r="A1062" s="6"/>
      <c r="B1062" s="3"/>
      <c r="C1062" s="17"/>
      <c r="D1062" s="17"/>
      <c r="E1062" s="12"/>
      <c r="F1062" s="19"/>
      <c r="G1062" s="10"/>
      <c r="H1062" s="11"/>
      <c r="I1062" s="11"/>
      <c r="J1062" s="6"/>
    </row>
    <row r="1063" spans="1:10" s="5" customFormat="1">
      <c r="A1063" s="6"/>
      <c r="B1063" s="3"/>
      <c r="C1063" s="17"/>
      <c r="D1063" s="17"/>
      <c r="E1063" s="12"/>
      <c r="F1063" s="19"/>
      <c r="G1063" s="10"/>
      <c r="H1063" s="11"/>
      <c r="I1063" s="11"/>
      <c r="J1063" s="6"/>
    </row>
    <row r="1064" spans="1:10" s="5" customFormat="1">
      <c r="A1064" s="6"/>
      <c r="B1064" s="3"/>
      <c r="C1064" s="17"/>
      <c r="D1064" s="17"/>
      <c r="E1064" s="12"/>
      <c r="F1064" s="19"/>
      <c r="G1064" s="10"/>
      <c r="H1064" s="11"/>
      <c r="I1064" s="11"/>
      <c r="J1064" s="6"/>
    </row>
    <row r="1065" spans="1:10" s="5" customFormat="1">
      <c r="A1065" s="6"/>
      <c r="B1065" s="3"/>
      <c r="C1065" s="17"/>
      <c r="D1065" s="17"/>
      <c r="E1065" s="12"/>
      <c r="F1065" s="19"/>
      <c r="G1065" s="10"/>
      <c r="H1065" s="11"/>
      <c r="I1065" s="11"/>
      <c r="J1065" s="6"/>
    </row>
    <row r="1066" spans="1:10" s="5" customFormat="1">
      <c r="A1066" s="6"/>
      <c r="B1066" s="3"/>
      <c r="C1066" s="17"/>
      <c r="D1066" s="17"/>
      <c r="E1066" s="12"/>
      <c r="F1066" s="19"/>
      <c r="G1066" s="10"/>
      <c r="H1066" s="11"/>
      <c r="I1066" s="11"/>
      <c r="J1066" s="6"/>
    </row>
    <row r="1067" spans="1:10" s="5" customFormat="1">
      <c r="A1067" s="6"/>
      <c r="B1067" s="3"/>
      <c r="C1067" s="17"/>
      <c r="D1067" s="17"/>
      <c r="E1067" s="12"/>
      <c r="F1067" s="19"/>
      <c r="G1067" s="10"/>
      <c r="H1067" s="11"/>
      <c r="I1067" s="11"/>
      <c r="J1067" s="6"/>
    </row>
    <row r="1068" spans="1:10" s="5" customFormat="1">
      <c r="A1068" s="6"/>
      <c r="B1068" s="3"/>
      <c r="C1068" s="17"/>
      <c r="D1068" s="17"/>
      <c r="E1068" s="12"/>
      <c r="F1068" s="19"/>
      <c r="G1068" s="10"/>
      <c r="H1068" s="11"/>
      <c r="I1068" s="11"/>
      <c r="J1068" s="6"/>
    </row>
    <row r="1069" spans="1:10" s="5" customFormat="1">
      <c r="A1069" s="6"/>
      <c r="B1069" s="3"/>
      <c r="C1069" s="17"/>
      <c r="D1069" s="17"/>
      <c r="E1069" s="12"/>
      <c r="F1069" s="19"/>
      <c r="G1069" s="10"/>
      <c r="H1069" s="11"/>
      <c r="I1069" s="11"/>
      <c r="J1069" s="6"/>
    </row>
    <row r="1070" spans="1:10" s="5" customFormat="1">
      <c r="A1070" s="6"/>
      <c r="B1070" s="3"/>
      <c r="C1070" s="17"/>
      <c r="D1070" s="17"/>
      <c r="E1070" s="12"/>
      <c r="F1070" s="19"/>
      <c r="G1070" s="10"/>
      <c r="H1070" s="11"/>
      <c r="I1070" s="11"/>
      <c r="J1070" s="6"/>
    </row>
    <row r="1071" spans="1:10" s="5" customFormat="1">
      <c r="A1071" s="6"/>
      <c r="B1071" s="3"/>
      <c r="C1071" s="17"/>
      <c r="D1071" s="17"/>
      <c r="E1071" s="12"/>
      <c r="F1071" s="19"/>
      <c r="G1071" s="10"/>
      <c r="H1071" s="11"/>
      <c r="I1071" s="11"/>
      <c r="J1071" s="6"/>
    </row>
    <row r="1072" spans="1:10" s="5" customFormat="1">
      <c r="A1072" s="6"/>
      <c r="B1072" s="3"/>
      <c r="C1072" s="17"/>
      <c r="D1072" s="17"/>
      <c r="E1072" s="12"/>
      <c r="F1072" s="19"/>
      <c r="G1072" s="10"/>
      <c r="H1072" s="11"/>
      <c r="I1072" s="11"/>
      <c r="J1072" s="6"/>
    </row>
    <row r="1073" spans="1:10" s="5" customFormat="1">
      <c r="A1073" s="6"/>
      <c r="B1073" s="3"/>
      <c r="C1073" s="17"/>
      <c r="D1073" s="17"/>
      <c r="E1073" s="12"/>
      <c r="F1073" s="19"/>
      <c r="G1073" s="10"/>
      <c r="H1073" s="11"/>
      <c r="I1073" s="11"/>
      <c r="J1073" s="6"/>
    </row>
    <row r="1074" spans="1:10" s="5" customFormat="1">
      <c r="A1074" s="6"/>
      <c r="B1074" s="3"/>
      <c r="C1074" s="17"/>
      <c r="D1074" s="17"/>
      <c r="E1074" s="12"/>
      <c r="F1074" s="19"/>
      <c r="G1074" s="10"/>
      <c r="H1074" s="11"/>
      <c r="I1074" s="11"/>
      <c r="J1074" s="6"/>
    </row>
    <row r="1075" spans="1:10" s="5" customFormat="1">
      <c r="A1075" s="6"/>
      <c r="B1075" s="3"/>
      <c r="C1075" s="17"/>
      <c r="D1075" s="17"/>
      <c r="E1075" s="12"/>
      <c r="F1075" s="19"/>
      <c r="G1075" s="10"/>
      <c r="H1075" s="11"/>
      <c r="I1075" s="11"/>
      <c r="J1075" s="6"/>
    </row>
    <row r="1076" spans="1:10" s="5" customFormat="1">
      <c r="A1076" s="6"/>
      <c r="B1076" s="3"/>
      <c r="C1076" s="17"/>
      <c r="D1076" s="17"/>
      <c r="E1076" s="12"/>
      <c r="F1076" s="19"/>
      <c r="G1076" s="10"/>
      <c r="H1076" s="11"/>
      <c r="I1076" s="11"/>
      <c r="J1076" s="6"/>
    </row>
    <row r="1077" spans="1:10" s="5" customFormat="1">
      <c r="A1077" s="6"/>
      <c r="B1077" s="3"/>
      <c r="C1077" s="17"/>
      <c r="D1077" s="17"/>
      <c r="E1077" s="12"/>
      <c r="F1077" s="19"/>
      <c r="G1077" s="10"/>
      <c r="H1077" s="11"/>
      <c r="I1077" s="11"/>
      <c r="J1077" s="6"/>
    </row>
    <row r="1078" spans="1:10" s="5" customFormat="1">
      <c r="A1078" s="6"/>
      <c r="B1078" s="3"/>
      <c r="C1078" s="17"/>
      <c r="D1078" s="17"/>
      <c r="E1078" s="12"/>
      <c r="F1078" s="19"/>
      <c r="G1078" s="10"/>
      <c r="H1078" s="11"/>
      <c r="I1078" s="11"/>
      <c r="J1078" s="6"/>
    </row>
    <row r="1079" spans="1:10" s="5" customFormat="1">
      <c r="A1079" s="6"/>
      <c r="B1079" s="3"/>
      <c r="C1079" s="17"/>
      <c r="D1079" s="17"/>
      <c r="E1079" s="12"/>
      <c r="F1079" s="19"/>
      <c r="G1079" s="10"/>
      <c r="H1079" s="11"/>
      <c r="I1079" s="11"/>
      <c r="J1079" s="6"/>
    </row>
    <row r="1080" spans="1:10" s="5" customFormat="1">
      <c r="A1080" s="6"/>
      <c r="B1080" s="3"/>
      <c r="C1080" s="17"/>
      <c r="D1080" s="17"/>
      <c r="E1080" s="12"/>
      <c r="F1080" s="19"/>
      <c r="G1080" s="10"/>
      <c r="H1080" s="11"/>
      <c r="I1080" s="11"/>
      <c r="J1080" s="6"/>
    </row>
    <row r="1081" spans="1:10" s="5" customFormat="1">
      <c r="A1081" s="6"/>
      <c r="B1081" s="3"/>
      <c r="C1081" s="17"/>
      <c r="D1081" s="17"/>
      <c r="E1081" s="12"/>
      <c r="F1081" s="19"/>
      <c r="G1081" s="10"/>
      <c r="H1081" s="11"/>
      <c r="I1081" s="11"/>
      <c r="J1081" s="6"/>
    </row>
    <row r="1082" spans="1:10" s="5" customFormat="1">
      <c r="A1082" s="6"/>
      <c r="B1082" s="3"/>
      <c r="C1082" s="17"/>
      <c r="D1082" s="17"/>
      <c r="E1082" s="12"/>
      <c r="F1082" s="19"/>
      <c r="G1082" s="10"/>
      <c r="H1082" s="11"/>
      <c r="I1082" s="11"/>
      <c r="J1082" s="6"/>
    </row>
    <row r="1083" spans="1:10" s="5" customFormat="1">
      <c r="A1083" s="6"/>
      <c r="B1083" s="3"/>
      <c r="C1083" s="17"/>
      <c r="D1083" s="17"/>
      <c r="E1083" s="12"/>
      <c r="F1083" s="19"/>
      <c r="G1083" s="10"/>
      <c r="H1083" s="11"/>
      <c r="I1083" s="11"/>
      <c r="J1083" s="6"/>
    </row>
    <row r="1084" spans="1:10" s="5" customFormat="1">
      <c r="A1084" s="6"/>
      <c r="B1084" s="3"/>
      <c r="C1084" s="17"/>
      <c r="D1084" s="17"/>
      <c r="E1084" s="12"/>
      <c r="F1084" s="19"/>
      <c r="G1084" s="10"/>
      <c r="H1084" s="11"/>
      <c r="I1084" s="11"/>
      <c r="J1084" s="6"/>
    </row>
    <row r="1085" spans="1:10" s="5" customFormat="1">
      <c r="A1085" s="6"/>
      <c r="B1085" s="3"/>
      <c r="C1085" s="17"/>
      <c r="D1085" s="17"/>
      <c r="E1085" s="12"/>
      <c r="F1085" s="19"/>
      <c r="G1085" s="10"/>
      <c r="H1085" s="11"/>
      <c r="I1085" s="11"/>
      <c r="J1085" s="6"/>
    </row>
    <row r="1086" spans="1:10" s="5" customFormat="1">
      <c r="A1086" s="6"/>
      <c r="B1086" s="3"/>
      <c r="C1086" s="17"/>
      <c r="D1086" s="17"/>
      <c r="E1086" s="12"/>
      <c r="F1086" s="19"/>
      <c r="G1086" s="10"/>
      <c r="H1086" s="11"/>
      <c r="I1086" s="11"/>
      <c r="J1086" s="6"/>
    </row>
    <row r="1087" spans="1:10" s="5" customFormat="1">
      <c r="A1087" s="6"/>
      <c r="B1087" s="3"/>
      <c r="C1087" s="17"/>
      <c r="D1087" s="17"/>
      <c r="E1087" s="12"/>
      <c r="F1087" s="19"/>
      <c r="G1087" s="10"/>
      <c r="H1087" s="11"/>
      <c r="I1087" s="11"/>
      <c r="J1087" s="6"/>
    </row>
    <row r="1088" spans="1:10" s="5" customFormat="1">
      <c r="A1088" s="6"/>
      <c r="B1088" s="3"/>
      <c r="C1088" s="17"/>
      <c r="D1088" s="17"/>
      <c r="E1088" s="12"/>
      <c r="F1088" s="19"/>
      <c r="G1088" s="10"/>
      <c r="H1088" s="11"/>
      <c r="I1088" s="11"/>
      <c r="J1088" s="6"/>
    </row>
    <row r="1089" spans="1:10" s="5" customFormat="1">
      <c r="A1089" s="6"/>
      <c r="B1089" s="3"/>
      <c r="C1089" s="17"/>
      <c r="D1089" s="17"/>
      <c r="E1089" s="12"/>
      <c r="F1089" s="19"/>
      <c r="G1089" s="10"/>
      <c r="H1089" s="11"/>
      <c r="I1089" s="11"/>
      <c r="J1089" s="6"/>
    </row>
    <row r="1090" spans="1:10" s="5" customFormat="1">
      <c r="A1090" s="6"/>
      <c r="B1090" s="3"/>
      <c r="C1090" s="17"/>
      <c r="D1090" s="17"/>
      <c r="E1090" s="12"/>
      <c r="F1090" s="19"/>
      <c r="G1090" s="10"/>
      <c r="H1090" s="11"/>
      <c r="I1090" s="11"/>
      <c r="J1090" s="6"/>
    </row>
    <row r="1091" spans="1:10" s="5" customFormat="1">
      <c r="A1091" s="6"/>
      <c r="B1091" s="3"/>
      <c r="C1091" s="17"/>
      <c r="D1091" s="17"/>
      <c r="E1091" s="12"/>
      <c r="F1091" s="19"/>
      <c r="G1091" s="10"/>
      <c r="H1091" s="11"/>
      <c r="I1091" s="11"/>
      <c r="J1091" s="6"/>
    </row>
    <row r="1092" spans="1:10" s="5" customFormat="1">
      <c r="A1092" s="6"/>
      <c r="B1092" s="3"/>
      <c r="C1092" s="17"/>
      <c r="D1092" s="17"/>
      <c r="E1092" s="12"/>
      <c r="F1092" s="19"/>
      <c r="G1092" s="10"/>
      <c r="H1092" s="11"/>
      <c r="I1092" s="11"/>
      <c r="J1092" s="6"/>
    </row>
    <row r="1093" spans="1:10" s="5" customFormat="1">
      <c r="A1093" s="6"/>
      <c r="B1093" s="3"/>
      <c r="C1093" s="17"/>
      <c r="D1093" s="17"/>
      <c r="E1093" s="12"/>
      <c r="F1093" s="19"/>
      <c r="G1093" s="10"/>
      <c r="H1093" s="11"/>
      <c r="I1093" s="11"/>
      <c r="J1093" s="6"/>
    </row>
    <row r="1094" spans="1:10" s="5" customFormat="1">
      <c r="A1094" s="6"/>
      <c r="B1094" s="3"/>
      <c r="C1094" s="17"/>
      <c r="D1094" s="17"/>
      <c r="E1094" s="12"/>
      <c r="F1094" s="19"/>
      <c r="G1094" s="10"/>
      <c r="H1094" s="11"/>
      <c r="I1094" s="11"/>
      <c r="J1094" s="6"/>
    </row>
    <row r="1095" spans="1:10" s="5" customFormat="1">
      <c r="A1095" s="6"/>
      <c r="B1095" s="3"/>
      <c r="C1095" s="17"/>
      <c r="D1095" s="17"/>
      <c r="E1095" s="12"/>
      <c r="F1095" s="19"/>
      <c r="G1095" s="10"/>
      <c r="H1095" s="11"/>
      <c r="I1095" s="11"/>
      <c r="J1095" s="6"/>
    </row>
    <row r="1096" spans="1:10" s="5" customFormat="1">
      <c r="A1096" s="6"/>
      <c r="B1096" s="3"/>
      <c r="C1096" s="17"/>
      <c r="D1096" s="17"/>
      <c r="E1096" s="12"/>
      <c r="F1096" s="19"/>
      <c r="G1096" s="10"/>
      <c r="H1096" s="11"/>
      <c r="I1096" s="11"/>
      <c r="J1096" s="6"/>
    </row>
    <row r="1097" spans="1:10" s="5" customFormat="1">
      <c r="A1097" s="6"/>
      <c r="B1097" s="3"/>
      <c r="C1097" s="17"/>
      <c r="D1097" s="17"/>
      <c r="E1097" s="12"/>
      <c r="F1097" s="19"/>
      <c r="G1097" s="10"/>
      <c r="H1097" s="11"/>
      <c r="I1097" s="11"/>
      <c r="J1097" s="6"/>
    </row>
    <row r="1098" spans="1:10" s="5" customFormat="1">
      <c r="A1098" s="6"/>
      <c r="B1098" s="3"/>
      <c r="C1098" s="17"/>
      <c r="D1098" s="17"/>
      <c r="E1098" s="12"/>
      <c r="F1098" s="19"/>
      <c r="G1098" s="10"/>
      <c r="H1098" s="11"/>
      <c r="I1098" s="11"/>
      <c r="J1098" s="6"/>
    </row>
    <row r="1099" spans="1:10" s="5" customFormat="1">
      <c r="A1099" s="6"/>
      <c r="B1099" s="3"/>
      <c r="C1099" s="17"/>
      <c r="D1099" s="17"/>
      <c r="E1099" s="12"/>
      <c r="F1099" s="19"/>
      <c r="G1099" s="10"/>
      <c r="H1099" s="11"/>
      <c r="I1099" s="11"/>
      <c r="J1099" s="6"/>
    </row>
    <row r="1100" spans="1:10" s="5" customFormat="1">
      <c r="A1100" s="6"/>
      <c r="B1100" s="3"/>
      <c r="C1100" s="17"/>
      <c r="D1100" s="17"/>
      <c r="E1100" s="12"/>
      <c r="F1100" s="19"/>
      <c r="G1100" s="10"/>
      <c r="H1100" s="11"/>
      <c r="I1100" s="11"/>
      <c r="J1100" s="6"/>
    </row>
    <row r="1101" spans="1:10" s="5" customFormat="1">
      <c r="A1101" s="6"/>
      <c r="B1101" s="3"/>
      <c r="C1101" s="17"/>
      <c r="D1101" s="17"/>
      <c r="E1101" s="12"/>
      <c r="F1101" s="19"/>
      <c r="G1101" s="10"/>
      <c r="H1101" s="11"/>
      <c r="I1101" s="11"/>
      <c r="J1101" s="6"/>
    </row>
    <row r="1102" spans="1:10" s="5" customFormat="1">
      <c r="A1102" s="6"/>
      <c r="B1102" s="3"/>
      <c r="C1102" s="17"/>
      <c r="D1102" s="17"/>
      <c r="E1102" s="12"/>
      <c r="F1102" s="19"/>
      <c r="G1102" s="10"/>
      <c r="H1102" s="11"/>
      <c r="I1102" s="11"/>
      <c r="J1102" s="6"/>
    </row>
    <row r="1103" spans="1:10" s="5" customFormat="1">
      <c r="A1103" s="6"/>
      <c r="B1103" s="3"/>
      <c r="C1103" s="17"/>
      <c r="D1103" s="17"/>
      <c r="E1103" s="12"/>
      <c r="F1103" s="19"/>
      <c r="G1103" s="10"/>
      <c r="H1103" s="11"/>
      <c r="I1103" s="11"/>
      <c r="J1103" s="6"/>
    </row>
    <row r="1104" spans="1:10" s="5" customFormat="1">
      <c r="A1104" s="6"/>
      <c r="B1104" s="3"/>
      <c r="C1104" s="17"/>
      <c r="D1104" s="17"/>
      <c r="E1104" s="12"/>
      <c r="F1104" s="19"/>
      <c r="G1104" s="10"/>
      <c r="H1104" s="11"/>
      <c r="I1104" s="11"/>
      <c r="J1104" s="6"/>
    </row>
    <row r="1105" spans="1:10" s="5" customFormat="1">
      <c r="A1105" s="6"/>
      <c r="B1105" s="3"/>
      <c r="C1105" s="17"/>
      <c r="D1105" s="17"/>
      <c r="E1105" s="12"/>
      <c r="F1105" s="19"/>
      <c r="G1105" s="10"/>
      <c r="H1105" s="11"/>
      <c r="I1105" s="11"/>
      <c r="J1105" s="6"/>
    </row>
    <row r="1106" spans="1:10" s="5" customFormat="1">
      <c r="A1106" s="6"/>
      <c r="B1106" s="3"/>
      <c r="C1106" s="17"/>
      <c r="D1106" s="17"/>
      <c r="E1106" s="12"/>
      <c r="F1106" s="19"/>
      <c r="G1106" s="10"/>
      <c r="H1106" s="11"/>
      <c r="I1106" s="11"/>
      <c r="J1106" s="6"/>
    </row>
    <row r="1107" spans="1:10" s="5" customFormat="1">
      <c r="A1107" s="6"/>
      <c r="B1107" s="3"/>
      <c r="C1107" s="17"/>
      <c r="D1107" s="17"/>
      <c r="E1107" s="12"/>
      <c r="F1107" s="19"/>
      <c r="G1107" s="10"/>
      <c r="H1107" s="11"/>
      <c r="I1107" s="11"/>
      <c r="J1107" s="6"/>
    </row>
    <row r="1108" spans="1:10" s="5" customFormat="1">
      <c r="A1108" s="6"/>
      <c r="B1108" s="3"/>
      <c r="C1108" s="17"/>
      <c r="D1108" s="17"/>
      <c r="E1108" s="12"/>
      <c r="F1108" s="19"/>
      <c r="G1108" s="10"/>
      <c r="H1108" s="11"/>
      <c r="I1108" s="11"/>
      <c r="J1108" s="6"/>
    </row>
    <row r="1109" spans="1:10" s="5" customFormat="1">
      <c r="A1109" s="6"/>
      <c r="B1109" s="3"/>
      <c r="C1109" s="17"/>
      <c r="D1109" s="17"/>
      <c r="E1109" s="12"/>
      <c r="F1109" s="19"/>
      <c r="G1109" s="10"/>
      <c r="H1109" s="11"/>
      <c r="I1109" s="11"/>
      <c r="J1109" s="6"/>
    </row>
    <row r="1110" spans="1:10" s="5" customFormat="1">
      <c r="A1110" s="6"/>
      <c r="B1110" s="3"/>
      <c r="C1110" s="17"/>
      <c r="D1110" s="17"/>
      <c r="E1110" s="12"/>
      <c r="F1110" s="19"/>
      <c r="G1110" s="10"/>
      <c r="H1110" s="11"/>
      <c r="I1110" s="11"/>
      <c r="J1110" s="6"/>
    </row>
    <row r="1111" spans="1:10" s="5" customFormat="1">
      <c r="A1111" s="6"/>
      <c r="B1111" s="3"/>
      <c r="C1111" s="17"/>
      <c r="D1111" s="17"/>
      <c r="E1111" s="12"/>
      <c r="F1111" s="19"/>
      <c r="G1111" s="10"/>
      <c r="H1111" s="11"/>
      <c r="I1111" s="11"/>
      <c r="J1111" s="6"/>
    </row>
    <row r="1112" spans="1:10" s="5" customFormat="1">
      <c r="A1112" s="6"/>
      <c r="B1112" s="3"/>
      <c r="C1112" s="17"/>
      <c r="D1112" s="17"/>
      <c r="E1112" s="12"/>
      <c r="F1112" s="19"/>
      <c r="G1112" s="10"/>
      <c r="H1112" s="11"/>
      <c r="I1112" s="11"/>
      <c r="J1112" s="6"/>
    </row>
    <row r="1113" spans="1:10" s="5" customFormat="1">
      <c r="A1113" s="6"/>
      <c r="B1113" s="3"/>
      <c r="C1113" s="17"/>
      <c r="D1113" s="17"/>
      <c r="E1113" s="12"/>
      <c r="F1113" s="19"/>
      <c r="G1113" s="10"/>
      <c r="H1113" s="11"/>
      <c r="I1113" s="11"/>
      <c r="J1113" s="6"/>
    </row>
    <row r="1114" spans="1:10" s="5" customFormat="1">
      <c r="A1114" s="6"/>
      <c r="B1114" s="3"/>
      <c r="C1114" s="17"/>
      <c r="D1114" s="17"/>
      <c r="E1114" s="12"/>
      <c r="F1114" s="19"/>
      <c r="G1114" s="10"/>
      <c r="H1114" s="11"/>
      <c r="I1114" s="11"/>
      <c r="J1114" s="6"/>
    </row>
    <row r="1115" spans="1:10" s="5" customFormat="1">
      <c r="A1115" s="6"/>
      <c r="B1115" s="3"/>
      <c r="C1115" s="17"/>
      <c r="D1115" s="17"/>
      <c r="E1115" s="12"/>
      <c r="F1115" s="19"/>
      <c r="G1115" s="10"/>
      <c r="H1115" s="11"/>
      <c r="I1115" s="11"/>
      <c r="J1115" s="6"/>
    </row>
    <row r="1116" spans="1:10" s="5" customFormat="1">
      <c r="A1116" s="6"/>
      <c r="B1116" s="3"/>
      <c r="C1116" s="17"/>
      <c r="D1116" s="17"/>
      <c r="E1116" s="12"/>
      <c r="F1116" s="19"/>
      <c r="G1116" s="10"/>
      <c r="H1116" s="11"/>
      <c r="I1116" s="11"/>
      <c r="J1116" s="6"/>
    </row>
    <row r="1117" spans="1:10" s="5" customFormat="1">
      <c r="A1117" s="6"/>
      <c r="B1117" s="3"/>
      <c r="C1117" s="17"/>
      <c r="D1117" s="17"/>
      <c r="E1117" s="12"/>
      <c r="F1117" s="19"/>
      <c r="G1117" s="10"/>
      <c r="H1117" s="11"/>
      <c r="I1117" s="11"/>
      <c r="J1117" s="6"/>
    </row>
    <row r="1118" spans="1:10" s="5" customFormat="1">
      <c r="A1118" s="6"/>
      <c r="B1118" s="3"/>
      <c r="C1118" s="17"/>
      <c r="D1118" s="17"/>
      <c r="E1118" s="12"/>
      <c r="F1118" s="19"/>
      <c r="G1118" s="10"/>
      <c r="H1118" s="11"/>
      <c r="I1118" s="11"/>
      <c r="J1118" s="6"/>
    </row>
    <row r="1119" spans="1:10" s="5" customFormat="1">
      <c r="A1119" s="6"/>
      <c r="B1119" s="3"/>
      <c r="C1119" s="17"/>
      <c r="D1119" s="17"/>
      <c r="E1119" s="12"/>
      <c r="F1119" s="19"/>
      <c r="G1119" s="10"/>
      <c r="H1119" s="11"/>
      <c r="I1119" s="11"/>
      <c r="J1119" s="6"/>
    </row>
    <row r="1120" spans="1:10" s="5" customFormat="1">
      <c r="A1120" s="6"/>
      <c r="B1120" s="3"/>
      <c r="C1120" s="17"/>
      <c r="D1120" s="17"/>
      <c r="E1120" s="12"/>
      <c r="F1120" s="19"/>
      <c r="G1120" s="10"/>
      <c r="H1120" s="11"/>
      <c r="I1120" s="11"/>
      <c r="J1120" s="6"/>
    </row>
    <row r="1121" spans="1:10" s="5" customFormat="1">
      <c r="A1121" s="6"/>
      <c r="B1121" s="3"/>
      <c r="C1121" s="17"/>
      <c r="D1121" s="17"/>
      <c r="E1121" s="12"/>
      <c r="F1121" s="19"/>
      <c r="G1121" s="10"/>
      <c r="H1121" s="11"/>
      <c r="I1121" s="11"/>
      <c r="J1121" s="6"/>
    </row>
    <row r="1122" spans="1:10" s="5" customFormat="1">
      <c r="A1122" s="6"/>
      <c r="B1122" s="3"/>
      <c r="C1122" s="17"/>
      <c r="D1122" s="17"/>
      <c r="E1122" s="12"/>
      <c r="F1122" s="19"/>
      <c r="G1122" s="10"/>
      <c r="H1122" s="11"/>
      <c r="I1122" s="11"/>
      <c r="J1122" s="6"/>
    </row>
    <row r="1123" spans="1:10" s="5" customFormat="1">
      <c r="A1123" s="6"/>
      <c r="B1123" s="3"/>
      <c r="C1123" s="17"/>
      <c r="D1123" s="17"/>
      <c r="E1123" s="12"/>
      <c r="F1123" s="19"/>
      <c r="G1123" s="10"/>
      <c r="H1123" s="11"/>
      <c r="I1123" s="11"/>
      <c r="J1123" s="6"/>
    </row>
  </sheetData>
  <autoFilter ref="A6:J553"/>
  <customSheetViews>
    <customSheetView guid="{EB3DA93C-6911-4C7B-AD72-921D92689799}" scale="90" showPageBreaks="1" fitToPage="1" printArea="1" showAutoFilter="1" view="pageBreakPreview">
      <pane xSplit="2" ySplit="3" topLeftCell="C4" activePane="bottomRight" state="frozen"/>
      <selection pane="bottomRight" activeCell="E11" sqref="E11"/>
      <pageMargins left="0.19685039370078741" right="0.23622047244094491" top="0.19685039370078741" bottom="0.19685039370078741" header="0.15748031496062992" footer="0.15748031496062992"/>
      <pageSetup paperSize="9" scale="48" fitToHeight="12" orientation="landscape" verticalDpi="144" r:id="rId1"/>
      <headerFooter alignWithMargins="0"/>
      <autoFilter ref="A6:J553"/>
    </customSheetView>
    <customSheetView guid="{90518B97-7307-4173-A97E-975285B914B1}" scale="75" showPageBreaks="1">
      <selection activeCell="I2" sqref="I2"/>
      <pageMargins left="0.47244094488188981" right="0.23622047244094491" top="0.19685039370078741" bottom="0.19685039370078741" header="0.15748031496062992" footer="0.15748031496062992"/>
      <pageSetup paperSize="9" scale="47" fitToHeight="12" orientation="landscape" verticalDpi="144" r:id="rId2"/>
      <headerFooter differentFirst="1" alignWithMargins="0">
        <oddFooter>&amp;R&amp;P</oddFooter>
      </headerFooter>
    </customSheetView>
    <customSheetView guid="{06B33669-D909-4CD8-806F-33C009B9DF0A}" scale="75" fitToPage="1">
      <pane xSplit="2" ySplit="9" topLeftCell="C271" activePane="bottomRight" state="frozen"/>
      <selection pane="bottomRight" activeCell="A292" sqref="A292:XFD292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3"/>
      <headerFooter alignWithMargins="0"/>
    </customSheetView>
    <customSheetView guid="{FA039D92-C83F-438E-BA9D-917452CA1B7F}" scale="85" showPageBreaks="1" fitToPage="1">
      <pane xSplit="2" ySplit="9" topLeftCell="C255" activePane="bottomLeft"/>
      <selection pane="bottomLeft" activeCell="A264" sqref="A264"/>
      <pageMargins left="0.19685039370078741" right="0.23622047244094491" top="0.19685039370078741" bottom="0.19685039370078741" header="0.15748031496062992" footer="0.15748031496062992"/>
      <pageSetup paperSize="9" scale="48" fitToHeight="12" orientation="landscape" horizontalDpi="120" verticalDpi="144" r:id="rId4"/>
      <headerFooter alignWithMargins="0"/>
    </customSheetView>
    <customSheetView guid="{A600D8D5-C13F-49F2-9D2C-FC8EA32AC551}" scale="90" showPageBreaks="1" view="pageBreakPreview">
      <pane xSplit="2" ySplit="7" topLeftCell="C263" activePane="bottomRight" state="frozen"/>
      <selection pane="bottomRight" activeCell="D264" sqref="D264"/>
      <pageMargins left="0.47244094488188981" right="0.23622047244094491" top="0.19685039370078741" bottom="0.19685039370078741" header="0.15748031496062992" footer="0.15748031496062992"/>
      <pageSetup paperSize="9" scale="47" fitToHeight="12" orientation="landscape" verticalDpi="144" r:id="rId5"/>
      <headerFooter differentFirst="1" alignWithMargins="0">
        <oddFooter>&amp;R&amp;P</oddFooter>
      </headerFooter>
    </customSheetView>
    <customSheetView guid="{3824CD03-2F75-4531-8348-997F8B6518CE}" scale="85" fitToPage="1">
      <pane xSplit="2" ySplit="9" topLeftCell="F255" activePane="bottomRight" state="frozen"/>
      <selection pane="bottomRight" activeCell="H261" sqref="H261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6"/>
      <headerFooter alignWithMargins="0"/>
    </customSheetView>
    <customSheetView guid="{F9324F9E-6E0D-484A-B1A6-F87CCAA93894}" scale="90" fitToPage="1">
      <pane xSplit="2" ySplit="9" topLeftCell="C118" activePane="bottomRight" state="frozen"/>
      <selection pane="bottomRight" activeCell="C122" sqref="C122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7"/>
      <headerFooter alignWithMargins="0"/>
    </customSheetView>
    <customSheetView guid="{95A7493F-2B11-406A-BB91-458FD9DC3BAE}" scale="75" showPageBreaks="1" fitToPage="1" printArea="1" showRuler="0">
      <pane xSplit="2" ySplit="9" topLeftCell="C110" activePane="bottomRight" state="frozen"/>
      <selection pane="bottomRight" activeCell="A116" sqref="A116:XFD116"/>
      <pageMargins left="0.19685039370078741" right="0.23622047244094491" top="0.19685039370078741" bottom="0.19685039370078741" header="0.15748031496062992" footer="0.15748031496062992"/>
      <pageSetup paperSize="9" scale="48" fitToHeight="12" orientation="landscape" horizontalDpi="120" verticalDpi="144" r:id="rId8"/>
      <headerFooter alignWithMargins="0"/>
    </customSheetView>
    <customSheetView guid="{471079C8-6E8B-4088-8968-A7D0C5B8653D}" scale="85" fitToPage="1">
      <pane xSplit="2" ySplit="9" topLeftCell="C174" activePane="bottomRight" state="frozen"/>
      <selection pane="bottomRight" activeCell="C182" sqref="C182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9"/>
      <headerFooter alignWithMargins="0"/>
    </customSheetView>
    <customSheetView guid="{BE1C4A44-01B5-4ECE-8D55-C71095D37032}" scale="80" showPageBreaks="1" fitToPage="1">
      <pane xSplit="2" ySplit="9" topLeftCell="C208" activePane="bottomRight" state="frozen"/>
      <selection pane="bottomRight" activeCell="G215" sqref="G215:H215"/>
      <pageMargins left="0.19685039370078741" right="0.23622047244094491" top="0.19685039370078741" bottom="0.19685039370078741" header="0.15748031496062992" footer="0.15748031496062992"/>
      <pageSetup paperSize="9" scale="51" fitToHeight="12" orientation="landscape" horizontalDpi="120" verticalDpi="144" r:id="rId10"/>
      <headerFooter alignWithMargins="0"/>
    </customSheetView>
    <customSheetView guid="{675C859F-867B-4E3E-8283-3B2C94BFA5E5}" scale="80" showPageBreaks="1" fitToPage="1">
      <pane xSplit="2" ySplit="9" topLeftCell="E218" activePane="bottomRight" state="frozen"/>
      <selection pane="bottomRight" activeCell="B218" sqref="B218"/>
      <pageMargins left="0.19685039370078741" right="0.23622047244094491" top="0.19685039370078741" bottom="0.19685039370078741" header="0.15748031496062992" footer="0.15748031496062992"/>
      <pageSetup paperSize="9" scale="51" fitToHeight="12" orientation="landscape" horizontalDpi="120" verticalDpi="144" r:id="rId11"/>
      <headerFooter alignWithMargins="0"/>
    </customSheetView>
    <customSheetView guid="{713A662A-DFDD-43FB-A56E-1E210432D89D}" scale="85" fitToPage="1">
      <pane xSplit="2" ySplit="9" topLeftCell="C10" activePane="bottomRight" state="frozen"/>
      <selection pane="bottomRight" activeCell="A115" sqref="A115:J115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12"/>
      <headerFooter alignWithMargins="0"/>
    </customSheetView>
    <customSheetView guid="{9BFA17BE-4413-48EA-8DFA-9D7972E1D966}" scale="85" fitToPage="1" hiddenRows="1">
      <pane xSplit="2" ySplit="9" topLeftCell="C109" activePane="bottomRight" state="frozen"/>
      <selection pane="bottomRight" activeCell="A116" sqref="A116:XFD116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13"/>
      <headerFooter alignWithMargins="0"/>
    </customSheetView>
    <customSheetView guid="{CFB0A04F-563D-4D2B-BCD3-ACFCDC70E584}" scale="85" showPageBreaks="1" fitToPage="1">
      <pane xSplit="2" ySplit="9" topLeftCell="C190" activePane="bottomRight" state="frozen"/>
      <selection pane="bottomRight" activeCell="D197" sqref="D197:F197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14"/>
      <headerFooter alignWithMargins="0"/>
    </customSheetView>
    <customSheetView guid="{998E5F34-5F22-456C-AF6B-44B849DA5E75}" scale="70">
      <pane xSplit="2" ySplit="5" topLeftCell="F6" activePane="bottomRight" state="frozen"/>
      <selection pane="bottomRight" sqref="A1:J1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15"/>
      <headerFooter alignWithMargins="0"/>
    </customSheetView>
    <customSheetView guid="{1BDFBE17-25BB-4BB9-B67F-4757B39B2D64}" scale="70" showPageBreaks="1" fitToPage="1" hiddenRows="1">
      <pane xSplit="2" ySplit="9" topLeftCell="C92" activePane="bottomRight" state="frozen"/>
      <selection pane="bottomRight" activeCell="F81" sqref="F81"/>
      <pageMargins left="0.19685039370078741" right="0.23622047244094491" top="0.19685039370078741" bottom="0.19685039370078741" header="0.15748031496062992" footer="0.15748031496062992"/>
      <pageSetup paperSize="9" scale="43" fitToHeight="12" orientation="landscape" verticalDpi="144" r:id="rId16"/>
      <headerFooter alignWithMargins="0"/>
    </customSheetView>
    <customSheetView guid="{0EDC1FFF-2611-4DAC-98A8-22EC25025967}" scale="75" showPageBreaks="1" fitToPage="1">
      <pane xSplit="2" ySplit="9" topLeftCell="C240" activePane="bottomRight" state="frozen"/>
      <selection pane="bottomRight" activeCell="I240" sqref="I240:J250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17"/>
      <headerFooter alignWithMargins="0"/>
    </customSheetView>
    <customSheetView guid="{868786DC-4C96-45F5-A272-3E03D4B934A0}" scale="58" showPageBreaks="1" fitToPage="1">
      <pane xSplit="2" ySplit="9" topLeftCell="C214" activePane="bottomRight" state="frozen"/>
      <selection pane="bottomRight" activeCell="C217" sqref="C217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18"/>
      <headerFooter alignWithMargins="0"/>
    </customSheetView>
    <customSheetView guid="{F9D2B861-A6DF-4E58-9205-20667B07345D}" scale="85" fitToPage="1">
      <pane xSplit="2" ySplit="9" topLeftCell="C10" activePane="bottomRight" state="frozen"/>
      <selection pane="bottomRight" activeCell="A174" sqref="A17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19"/>
      <headerFooter alignWithMargins="0"/>
    </customSheetView>
    <customSheetView guid="{33313D92-ACCC-472C-8066-C92558BED64F}" scale="65" showPageBreaks="1" fitToPage="1">
      <pane xSplit="2" ySplit="9" topLeftCell="C220" activePane="bottomRight" state="frozen"/>
      <selection pane="bottomRight" activeCell="C124" sqref="C124:F12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0"/>
      <headerFooter alignWithMargins="0"/>
    </customSheetView>
    <customSheetView guid="{B5FF27E5-4C0E-4323-88CE-5D44F441DDEF}" scale="60" fitToPage="1">
      <pane xSplit="2" ySplit="9" topLeftCell="D65" activePane="bottomRight" state="frozen"/>
      <selection pane="bottomRight" activeCell="F101" sqref="F101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1"/>
      <headerFooter alignWithMargins="0"/>
    </customSheetView>
    <customSheetView guid="{CC0A6F72-A956-4FF0-A9CF-B2F133844683}" scale="75" fitToPage="1" topLeftCell="A4">
      <pane xSplit="2" ySplit="1" topLeftCell="D247" activePane="bottomRight" state="frozen"/>
      <selection pane="bottomRight" activeCell="D263" sqref="D26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2"/>
      <headerFooter alignWithMargins="0"/>
    </customSheetView>
    <customSheetView guid="{2A0A5548-2EEF-4469-A03C-FA481083CE33}" scale="60" showPageBreaks="1" fitToPage="1" showRuler="0">
      <pane xSplit="2" ySplit="9" topLeftCell="C84" activePane="bottomRight" state="frozen"/>
      <selection pane="bottomRight" activeCell="D85" sqref="D85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3"/>
      <headerFooter alignWithMargins="0"/>
    </customSheetView>
    <customSheetView guid="{84AB9039-6109-4932-AA14-522BD4A30F0B}" scale="75" fitToPage="1">
      <pane xSplit="2" ySplit="9" topLeftCell="C187" activePane="bottomRight" state="frozen"/>
      <selection pane="bottomRight" activeCell="G190" sqref="G190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4"/>
      <headerFooter alignWithMargins="0"/>
    </customSheetView>
    <customSheetView guid="{7EDDA008-F905-436E-A980-951BDACDA577}" scale="80" fitToPage="1">
      <pane xSplit="2" ySplit="9" topLeftCell="C10" activePane="bottomRight" state="frozen"/>
      <selection pane="bottomRight" activeCell="I19" sqref="I19"/>
      <pageMargins left="0.19685039370078741" right="0.23622047244094491" top="0.19685039370078741" bottom="0.19685039370078741" header="0.15748031496062992" footer="0.15748031496062992"/>
      <pageSetup paperSize="9" scale="50" fitToHeight="12" orientation="landscape" horizontalDpi="120" verticalDpi="144" r:id="rId25"/>
      <headerFooter alignWithMargins="0"/>
    </customSheetView>
    <customSheetView guid="{452C56A1-7A56-4ADE-A5CF-E260228787E3}" scale="75" showPageBreaks="1" fitToPage="1" printArea="1" view="pageBreakPreview" showRuler="0" topLeftCell="A6">
      <pane xSplit="2" ySplit="4" topLeftCell="J189" activePane="bottomRight" state="frozen"/>
      <selection pane="bottomRight" activeCell="A197" sqref="A197:J197"/>
      <pageMargins left="0.19685039370078741" right="0.23622047244094491" top="0.19685039370078741" bottom="0.19685039370078741" header="0.15748031496062992" footer="0.15748031496062992"/>
      <pageSetup paperSize="9" scale="53" fitToHeight="12" orientation="landscape" horizontalDpi="120" verticalDpi="144" r:id="rId26"/>
      <headerFooter alignWithMargins="0"/>
    </customSheetView>
    <customSheetView guid="{3B5575E9-696E-4E1F-8BBE-8483CF318052}" scale="75" fitToPage="1" printArea="1" showRuler="0">
      <pane xSplit="2" ySplit="9" topLeftCell="G49" activePane="bottomRight" state="frozen"/>
      <selection pane="bottomRight" activeCell="G52" sqref="G52"/>
      <pageMargins left="0.19685039370078741" right="0.23622047244094491" top="0.19685039370078741" bottom="0.19685039370078741" header="0.15748031496062992" footer="0.15748031496062992"/>
      <pageSetup paperSize="9" scale="58" fitToHeight="12" orientation="landscape" horizontalDpi="120" verticalDpi="144" r:id="rId27"/>
      <headerFooter alignWithMargins="0"/>
    </customSheetView>
    <customSheetView guid="{E147D13D-D04D-431E-888C-5A9AE670FC44}" scale="75" showPageBreaks="1" view="pageBreakPreview" showRuler="0" topLeftCell="A7">
      <pane xSplit="2" ySplit="10" topLeftCell="C140" activePane="bottomRight" state="frozen"/>
      <selection pane="bottomRight" activeCell="A145" sqref="A145"/>
      <pageMargins left="0.19685039370078741" right="0.23622047244094491" top="0.19685039370078741" bottom="0.19685039370078741" header="0.15748031496062992" footer="0.15748031496062992"/>
      <pageSetup paperSize="9" scale="59" orientation="landscape" horizontalDpi="120" verticalDpi="144" r:id="rId28"/>
      <headerFooter alignWithMargins="0"/>
    </customSheetView>
    <customSheetView guid="{795D5ECF-BF90-4F3E-A74E-B1A55C8421F2}" scale="75" fitToPage="1">
      <pane xSplit="2" ySplit="9" topLeftCell="C65" activePane="bottomRight" state="frozen"/>
      <selection pane="bottomRight" activeCell="B83" sqref="B8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9"/>
      <headerFooter alignWithMargins="0"/>
    </customSheetView>
    <customSheetView guid="{5EEB5DC5-097B-47D6-81BA-F19E1000B57E}" scale="75" fitToPage="1" printArea="1" showRuler="0">
      <pane xSplit="2" ySplit="9" topLeftCell="C131" activePane="bottomRight" state="frozen"/>
      <selection pane="bottomRight" activeCell="G189" sqref="G189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30"/>
      <headerFooter alignWithMargins="0"/>
    </customSheetView>
    <customSheetView guid="{839A87F2-F73A-45C5-ADB8-392A99CC1EFF}" scale="85" fitToPage="1">
      <pane xSplit="2" ySplit="4" topLeftCell="C286" activePane="bottomRight" state="frozen"/>
      <selection pane="bottomRight" activeCell="L291" sqref="L291"/>
      <pageMargins left="0.19685039370078741" right="0.23622047244094491" top="0.19685039370078741" bottom="0.19685039370078741" header="0.15748031496062992" footer="0.15748031496062992"/>
      <pageSetup paperSize="9" scale="48" fitToHeight="12" orientation="landscape" horizontalDpi="120" verticalDpi="144" r:id="rId31"/>
      <headerFooter alignWithMargins="0"/>
    </customSheetView>
    <customSheetView guid="{72EDDA2C-BFF2-4D48-A13B-2B9C46213374}" scale="75" fitToPage="1">
      <pane xSplit="2" ySplit="9" topLeftCell="D242" activePane="bottomRight" state="frozen"/>
      <selection pane="bottomRight" activeCell="H241" sqref="H241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32"/>
      <headerFooter alignWithMargins="0"/>
    </customSheetView>
    <customSheetView guid="{B0CF427B-E64B-46A6-97A4-9B49090FE4BE}" scale="85" fitToPage="1">
      <pane xSplit="2" ySplit="9" topLeftCell="C130" activePane="bottomRight" state="frozen"/>
      <selection pane="bottomRight" activeCell="A133" sqref="A133:IV133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33"/>
      <headerFooter alignWithMargins="0"/>
    </customSheetView>
    <customSheetView guid="{8112C56A-816E-41B5-AC5C-5C34336EE27C}" scale="85" fitToPage="1">
      <pane xSplit="2" ySplit="9" topLeftCell="F215" activePane="bottomRight" state="frozen"/>
      <selection pane="bottomRight" activeCell="H220" sqref="H220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34"/>
      <headerFooter alignWithMargins="0"/>
    </customSheetView>
    <customSheetView guid="{BC4BF63E-98F8-4CE0-B0DE-A2A71C291EFE}" scale="85" showPageBreaks="1" fitToPage="1">
      <pane xSplit="2" ySplit="9" topLeftCell="C130" activePane="bottomRight" state="frozen"/>
      <selection pane="bottomRight" activeCell="A132" sqref="A132:B147"/>
      <pageMargins left="0.19685039370078741" right="0.23622047244094491" top="0.19685039370078741" bottom="0.19685039370078741" header="0.15748031496062992" footer="0.15748031496062992"/>
      <pageSetup paperSize="9" scale="42" fitToHeight="12" orientation="landscape" horizontalDpi="120" verticalDpi="144" r:id="rId35"/>
      <headerFooter alignWithMargins="0"/>
    </customSheetView>
    <customSheetView guid="{221AFC77-C97B-4D44-8163-7AA758A08BF9}" scale="75" showPageBreaks="1" fitToPage="1" printArea="1" showRuler="0">
      <pane xSplit="2" ySplit="9" topLeftCell="C104" activePane="bottomRight" state="frozen"/>
      <selection pane="bottomRight" activeCell="B3" sqref="B3"/>
      <pageMargins left="0.19685039370078741" right="0.23622047244094491" top="0.19685039370078741" bottom="0.19685039370078741" header="0.15748031496062992" footer="0.15748031496062992"/>
      <pageSetup paperSize="9" scale="50" fitToHeight="12" orientation="landscape" verticalDpi="144" r:id="rId36"/>
      <headerFooter alignWithMargins="0"/>
    </customSheetView>
    <customSheetView guid="{2C18B72E-FABC-405E-9989-871873679CB9}" scale="85" fitToPage="1">
      <pane xSplit="2" ySplit="9" topLeftCell="C165" activePane="bottomRight" state="frozen"/>
      <selection pane="bottomRight" activeCell="A163" sqref="A163:J171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37"/>
      <headerFooter alignWithMargins="0"/>
    </customSheetView>
    <customSheetView guid="{EF32CA8F-131B-41F0-AA31-167807ADE2D4}" scale="85" fitToPage="1">
      <pane xSplit="2" ySplit="9" topLeftCell="C135" activePane="bottomRight" state="frozen"/>
      <selection pane="bottomRight" activeCell="H149" sqref="H149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38"/>
      <headerFooter alignWithMargins="0"/>
    </customSheetView>
    <customSheetView guid="{8FB1E024-9866-4CAD-B900-0CCFEA27B234}" scale="75" showPageBreaks="1" fitToPage="1" printArea="1" showRuler="0">
      <pane xSplit="2" ySplit="9" topLeftCell="C111" activePane="bottomRight" state="frozen"/>
      <selection pane="bottomRight" activeCell="A125" sqref="A125:XFD125"/>
      <pageMargins left="0.19685039370078741" right="0.23622047244094491" top="0.19685039370078741" bottom="0.19685039370078741" header="0.15748031496062992" footer="0.15748031496062992"/>
      <pageSetup paperSize="9" scale="48" fitToHeight="12" orientation="landscape" verticalDpi="144" r:id="rId39"/>
      <headerFooter alignWithMargins="0"/>
    </customSheetView>
    <customSheetView guid="{68CBFC64-03A4-4F74-B34E-EE1DB915A668}" scale="85" fitToPage="1">
      <pane xSplit="2" ySplit="9" topLeftCell="C121" activePane="bottomRight" state="frozen"/>
      <selection pane="bottomRight" activeCell="L127" sqref="L127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40"/>
      <headerFooter alignWithMargins="0"/>
    </customSheetView>
    <customSheetView guid="{D0621073-25BE-47D7-AC33-51146458D41C}" scale="85" showPageBreaks="1" fitToPage="1" hiddenRows="1">
      <pane xSplit="2" ySplit="9" topLeftCell="C184" activePane="bottomRight" state="frozen"/>
      <selection pane="bottomRight" activeCell="I213" sqref="I213"/>
      <pageMargins left="0.19685039370078741" right="0.23622047244094491" top="0.19685039370078741" bottom="0.19685039370078741" header="0.15748031496062992" footer="0.15748031496062992"/>
      <pageSetup paperSize="9" scale="48" fitToHeight="12" orientation="landscape" horizontalDpi="120" verticalDpi="144" r:id="rId41"/>
      <headerFooter alignWithMargins="0"/>
    </customSheetView>
    <customSheetView guid="{8DA01475-C6A0-4A19-B7EB-B1C704431492}" scale="85" fitToPage="1">
      <pane xSplit="2" ySplit="9" topLeftCell="C221" activePane="bottomRight" state="frozen"/>
      <selection pane="bottomRight" activeCell="A266" sqref="A266:J271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42"/>
      <headerFooter alignWithMargins="0"/>
    </customSheetView>
    <customSheetView guid="{CFD58EC5-F475-4F0C-8822-861C497EA100}" scale="90" showPageBreaks="1" view="pageBreakPreview">
      <pane xSplit="2" ySplit="7" topLeftCell="D303" activePane="bottomRight" state="frozen"/>
      <selection pane="bottomRight" activeCell="A317" sqref="A317:J317"/>
      <pageMargins left="0.47244094488188981" right="0.23622047244094491" top="0.19685039370078741" bottom="0.19685039370078741" header="0.15748031496062992" footer="0.15748031496062992"/>
      <pageSetup paperSize="9" scale="47" fitToHeight="12" orientation="landscape" verticalDpi="144" r:id="rId43"/>
      <headerFooter differentFirst="1" alignWithMargins="0">
        <oddFooter>&amp;R&amp;P</oddFooter>
      </headerFooter>
    </customSheetView>
    <customSheetView guid="{966D3932-E429-4C59-AC55-697D9EEA620A}" scale="90" showPageBreaks="1" fitToPage="1" printArea="1" showAutoFilter="1" view="pageBreakPreview">
      <pane xSplit="2" ySplit="3" topLeftCell="C4" activePane="bottomRight" state="frozen"/>
      <selection pane="bottomRight" sqref="A1:XFD4"/>
      <pageMargins left="0.19685039370078741" right="0.23622047244094491" top="0.19685039370078741" bottom="0.19685039370078741" header="0.15748031496062992" footer="0.15748031496062992"/>
      <pageSetup paperSize="9" scale="48" fitToHeight="12" orientation="landscape" verticalDpi="144" r:id="rId44"/>
      <headerFooter alignWithMargins="0"/>
      <autoFilter ref="A6:J553"/>
    </customSheetView>
  </customSheetViews>
  <mergeCells count="9">
    <mergeCell ref="A317:J317"/>
    <mergeCell ref="A1:J1"/>
    <mergeCell ref="C4:F4"/>
    <mergeCell ref="G4:J4"/>
    <mergeCell ref="A4:A5"/>
    <mergeCell ref="B4:B5"/>
    <mergeCell ref="A7:J7"/>
    <mergeCell ref="A313:J313"/>
    <mergeCell ref="A119:J119"/>
  </mergeCells>
  <phoneticPr fontId="1" type="noConversion"/>
  <pageMargins left="0.19685039370078741" right="0.23622047244094491" top="0.19685039370078741" bottom="0.19685039370078741" header="0.15748031496062992" footer="0.15748031496062992"/>
  <pageSetup paperSize="9" scale="48" fitToHeight="12" orientation="landscape" verticalDpi="144" r:id="rId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общее</vt:lpstr>
      <vt:lpstr>общее!Заголовки_для_печати</vt:lpstr>
      <vt:lpstr>общее!Область_печати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User_452d</cp:lastModifiedBy>
  <cp:lastPrinted>2020-02-18T13:01:03Z</cp:lastPrinted>
  <dcterms:created xsi:type="dcterms:W3CDTF">2001-02-08T10:51:36Z</dcterms:created>
  <dcterms:modified xsi:type="dcterms:W3CDTF">2020-02-25T09:54:11Z</dcterms:modified>
</cp:coreProperties>
</file>