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Поточні ремонти" sheetId="1" r:id="rId1"/>
  </sheets>
  <definedNames>
    <definedName name="_xlnm._FilterDatabase" localSheetId="0" hidden="1">'Поточні ремонти'!$A$3:$E$4</definedName>
    <definedName name="Z_0807BC37_3C63_4F33_8764_08C0EDADAA6D_.wvu.FilterData" localSheetId="0" hidden="1">'Поточні ремонти'!$A$3:$E$4</definedName>
    <definedName name="Z_0807BC37_3C63_4F33_8764_08C0EDADAA6D_.wvu.PrintTitles" localSheetId="0" hidden="1">'Поточні ремонти'!$3:$4</definedName>
    <definedName name="Z_237E48EE_855D_4E22_A215_D7BA155C0632_.wvu.FilterData" localSheetId="0" hidden="1">'Поточні ремонти'!$A$3:$E$4</definedName>
    <definedName name="Z_237E48EE_855D_4E22_A215_D7BA155C0632_.wvu.PrintTitles" localSheetId="0" hidden="1">'Поточні ремонти'!$3:$4</definedName>
    <definedName name="Z_5AD8CF9A_F737_40F1_BC4E_B08BE4CBD52F_.wvu.FilterData" localSheetId="0" hidden="1">'Поточні ремонти'!$A$3:$E$4</definedName>
    <definedName name="Z_63624039_79B7_4B53_8C9B_62AEAD1FE854_.wvu.FilterData" localSheetId="0" hidden="1">'Поточні ремонти'!$A$3:$E$4</definedName>
    <definedName name="Z_63624039_79B7_4B53_8C9B_62AEAD1FE854_.wvu.PrintTitles" localSheetId="0" hidden="1">'Поточні ремонти'!$3:$4</definedName>
    <definedName name="Z_6C4C0A1E_9F55_46A5_9256_CBEA636F78CA_.wvu.FilterData" localSheetId="0" hidden="1">'Поточні ремонти'!$A$3:$E$4</definedName>
    <definedName name="Z_6C4C0A1E_9F55_46A5_9256_CBEA636F78CA_.wvu.PrintTitles" localSheetId="0" hidden="1">'Поточні ремонти'!$3:$4</definedName>
    <definedName name="Z_943409E6_526F_46BA_BC1E_5958E19D764B_.wvu.FilterData" localSheetId="0" hidden="1">'Поточні ремонти'!$A$3:$E$4</definedName>
    <definedName name="Z_A4CF56CF_C34B_4294_818E_256B314FC2E6_.wvu.FilterData" localSheetId="0" hidden="1">'Поточні ремонти'!$A$3:$E$4</definedName>
    <definedName name="Z_A4CF56CF_C34B_4294_818E_256B314FC2E6_.wvu.PrintTitles" localSheetId="0" hidden="1">'Поточні ремонти'!$3:$4</definedName>
    <definedName name="Z_A4CF56CF_C34B_4294_818E_256B314FC2E6_.wvu.Rows" localSheetId="0" hidden="1">'Поточні ремонти'!$109:$114,'Поточні ремонти'!$117:$120,'Поточні ремонти'!$123:$124,'Поточні ремонти'!$127:$127,'Поточні ремонти'!$129:$131,'Поточні ремонти'!$133:$142,'Поточні ремонти'!$144:$154,'Поточні ремонти'!$162:$167,'Поточні ремонти'!$169:$170,'Поточні ремонти'!$177:$199,'Поточні ремонти'!$299:$299,'Поточні ремонти'!$304:$306,'Поточні ремонти'!$309:$309,'Поточні ремонти'!$314:$318,'Поточні ремонти'!$321:$322,'Поточні ремонти'!$330:$347,'Поточні ремонти'!$356:$360</definedName>
    <definedName name="Z_B2B7808A_1DE3_4E8C_BA26_3C1F89D42E45_.wvu.FilterData" localSheetId="0" hidden="1">'Поточні ремонти'!$A$3:$E$4</definedName>
    <definedName name="Z_B2B7808A_1DE3_4E8C_BA26_3C1F89D42E45_.wvu.PrintTitles" localSheetId="0" hidden="1">'Поточні ремонти'!$3:$4</definedName>
    <definedName name="Z_B2B7808A_1DE3_4E8C_BA26_3C1F89D42E45_.wvu.Rows" localSheetId="0" hidden="1">'Поточні ремонти'!$109:$114,'Поточні ремонти'!$117:$120,'Поточні ремонти'!$123:$124,'Поточні ремонти'!$127:$127,'Поточні ремонти'!$129:$131,'Поточні ремонти'!$133:$142,'Поточні ремонти'!$144:$154,'Поточні ремонти'!$162:$167,'Поточні ремонти'!$169:$170,'Поточні ремонти'!$177:$199,'Поточні ремонти'!$299:$299,'Поточні ремонти'!$304:$306,'Поточні ремонти'!$309:$309,'Поточні ремонти'!$314:$318,'Поточні ремонти'!$321:$322,'Поточні ремонти'!$330:$347,'Поточні ремонти'!$356:$360</definedName>
    <definedName name="Z_C08C5C12_FFBC_4F4C_9138_5D34ADCEB223_.wvu.FilterData" localSheetId="0" hidden="1">'Поточні ремонти'!$A$3:$E$4</definedName>
    <definedName name="Z_C08C5C12_FFBC_4F4C_9138_5D34ADCEB223_.wvu.PrintTitles" localSheetId="0" hidden="1">'Поточні ремонти'!$3:$4</definedName>
    <definedName name="Z_C431141F_117F_49C7_B3E7_D4961D1E781E_.wvu.FilterData" localSheetId="0" hidden="1">'Поточні ремонти'!$A$3:$E$4</definedName>
    <definedName name="Z_C431141F_117F_49C7_B3E7_D4961D1E781E_.wvu.PrintTitles" localSheetId="0" hidden="1">'Поточні ремонти'!$3:$4</definedName>
    <definedName name="Z_EED4C4C4_2768_4906_8D20_11DE2EB8B1AD_.wvu.FilterData" localSheetId="0" hidden="1">'Поточні ремонти'!$A$3:$E$4</definedName>
    <definedName name="Z_EED4C4C4_2768_4906_8D20_11DE2EB8B1AD_.wvu.PrintTitles" localSheetId="0" hidden="1">'Поточні ремонти'!$3:$4</definedName>
    <definedName name="_xlnm.Print_Titles" localSheetId="0">'Поточні ремонти'!$3:$4</definedName>
  </definedNames>
  <calcPr calcId="124519"/>
</workbook>
</file>

<file path=xl/calcChain.xml><?xml version="1.0" encoding="utf-8"?>
<calcChain xmlns="http://schemas.openxmlformats.org/spreadsheetml/2006/main">
  <c r="D7" i="1"/>
  <c r="D9"/>
  <c r="D10"/>
  <c r="D11"/>
  <c r="D44"/>
  <c r="D48"/>
  <c r="D52"/>
  <c r="D102"/>
  <c r="D106"/>
  <c r="D125"/>
  <c r="D143"/>
  <c r="D160"/>
  <c r="D168"/>
  <c r="D171"/>
  <c r="D200"/>
  <c r="D204"/>
  <c r="D205"/>
  <c r="D206"/>
  <c r="D272" s="1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1"/>
  <c r="D262"/>
  <c r="D263"/>
  <c r="D264"/>
  <c r="D265"/>
  <c r="D266"/>
  <c r="D267"/>
  <c r="D268"/>
  <c r="D294"/>
  <c r="D297"/>
  <c r="D323"/>
  <c r="D328"/>
  <c r="D329" s="1"/>
  <c r="D336"/>
  <c r="D338"/>
  <c r="D361" s="1"/>
  <c r="D347"/>
  <c r="D355"/>
  <c r="D360"/>
  <c r="D370"/>
  <c r="D374"/>
  <c r="D412"/>
  <c r="D413"/>
  <c r="D414"/>
  <c r="D418"/>
  <c r="D419"/>
  <c r="D420"/>
  <c r="D421"/>
  <c r="D423"/>
  <c r="D424"/>
  <c r="D426"/>
  <c r="D428"/>
  <c r="D429"/>
  <c r="D438"/>
  <c r="D579"/>
  <c r="D581" s="1"/>
  <c r="D590"/>
  <c r="D594"/>
</calcChain>
</file>

<file path=xl/sharedStrings.xml><?xml version="1.0" encoding="utf-8"?>
<sst xmlns="http://schemas.openxmlformats.org/spreadsheetml/2006/main" count="2048" uniqueCount="872">
  <si>
    <t>Всього</t>
  </si>
  <si>
    <t>Поточний ремонт дорожнього покриття</t>
  </si>
  <si>
    <t>вул. Старофортечна</t>
  </si>
  <si>
    <t>Інші об'єкти дорожньої інфракстуктури</t>
  </si>
  <si>
    <t>Ліквідація місць концентрації ДТП по вулицях міста</t>
  </si>
  <si>
    <t>технагляд</t>
  </si>
  <si>
    <t>КП ГДМБ</t>
  </si>
  <si>
    <t>Поточний ремонт мереж зовнішнього освітлення</t>
  </si>
  <si>
    <t>Вул.Чкалова у дв.буд.№98А-108 в м.Мик.</t>
  </si>
  <si>
    <t xml:space="preserve">м.Миколаїв </t>
  </si>
  <si>
    <t>Вул.Терасна взд.буд.№1-13 в м.Мик.</t>
  </si>
  <si>
    <t>Вул.Потьомкінська взд.буд.№147,147-А,149в м.Мик.</t>
  </si>
  <si>
    <t>Вул.Озерна у дв.буд.№25-47 в м.Мик.</t>
  </si>
  <si>
    <t>Вул.Колодязна взд.буд.№10,10-А в м.Мик.</t>
  </si>
  <si>
    <t>Вул.3 Слобідська у дв.буд.№51,51А,51Б,57 в м.Мик.</t>
  </si>
  <si>
    <t>Дератизація житлового фонду</t>
  </si>
  <si>
    <t>Технагляд</t>
  </si>
  <si>
    <t xml:space="preserve">ФОП Скарлат С.О. </t>
  </si>
  <si>
    <t>поточ.рем.покрівлі житл.буд,вул.Адм.Макарова,8 м.Мик.</t>
  </si>
  <si>
    <t xml:space="preserve">ФОП Седнєва І.В. </t>
  </si>
  <si>
    <t>пот.рем.покр.ж/б,вул.Курортна,12-А м.Мик.</t>
  </si>
  <si>
    <t>пот.рем.покр. ж/б, вул.Курортна,12-А м.Мик.</t>
  </si>
  <si>
    <t xml:space="preserve">ФОП Медянцев В.В.          </t>
  </si>
  <si>
    <t>пот.рем.сист.хол.водоп.і водовід.в жит.буд.по в.Лазурна,42 м.Мик.</t>
  </si>
  <si>
    <t>пот.рем.сист.опал. в ж.б.,вул.Арх.Старова,10-Б в м.Мик</t>
  </si>
  <si>
    <t xml:space="preserve">ФОП Жуковский В.Є. </t>
  </si>
  <si>
    <t>пот.рем.сх.кліт.із зам.вік.в ж/б,пр. Центральний,10 м.Мик.</t>
  </si>
  <si>
    <t>пот.рем.сх.кліт.із зам.вік.в ж/б,пр.Центральний,6-А м.Мик.</t>
  </si>
  <si>
    <t>пот.рем.сх.кл.із зам.вік.в ж/б,в.Олійника,3Ам.Мик.</t>
  </si>
  <si>
    <t>пот.рем.сх.кл.із зам.вік.в1,3,5,7п. ж/б,пр.Центральний,9 м.Мик.</t>
  </si>
  <si>
    <t>пот.рем.сх. кліт. із зам.вік.в ж/б,вул.Олійника,1 м.Мик.</t>
  </si>
  <si>
    <t>пот.рем.сх.сход. кліт.із зам. вік.в1п. ж/б,в.Олійника,3 м.Мик.</t>
  </si>
  <si>
    <t>пот.рем.ж/б,вул.Г.Петрової,1 м.Мик.</t>
  </si>
  <si>
    <t>пот.рем.ж/б,вул.О.Григор'єва, 6-А м.Мик.</t>
  </si>
  <si>
    <t>пот.рем.в ж/б,вул.2-а Поперечна,32 в м.Мик.</t>
  </si>
  <si>
    <t>пот.рем.в ж/б,вул.Г.Петрової,5 в м.Мик.</t>
  </si>
  <si>
    <t>ФОП Жорова М. А.</t>
  </si>
  <si>
    <t>пот.рем.сис.водоп.та водов.ж/б,.пр. Героїв України, 18 м.Мик.</t>
  </si>
  <si>
    <t xml:space="preserve">ФОП Бобров О. М. </t>
  </si>
  <si>
    <t>пот.рем.пандусу жтил.буд. по вул.Архітек.Старова,4є,1 під.в м.Микол.</t>
  </si>
  <si>
    <t>ФОП Бобров О. М.</t>
  </si>
  <si>
    <t>пот.рем.пандусу жтил.буд. по вул.Архітек.Старова,6а,2 під.в м.Микол.</t>
  </si>
  <si>
    <t>ФОП Агафонова Т.О.</t>
  </si>
  <si>
    <t>пот.рем.сис.водоп.та вік.укос.в ж/б по в.Арх.Старова,6 в м.Микол.</t>
  </si>
  <si>
    <t>пот.рем.сист.водопост.в  ж/б,вул.Казарського,5 м.Мик.</t>
  </si>
  <si>
    <t xml:space="preserve">ТОВ"ЦЕНТРЛІФТ" </t>
  </si>
  <si>
    <t>пот.рем.ліфта в ж/б,пр.Богоявленський,28 (п.1) м.Мик.</t>
  </si>
  <si>
    <t>пот.рем.ліфта  в ж/б,вул. Миколаївська, 34-Б м.Мик.</t>
  </si>
  <si>
    <t>пот.рем.ліфта  в ж/б,вул.Першотравнева, 109 (3п.) м.Мик.</t>
  </si>
  <si>
    <t>пот.рем.ліфта  в ж/б,вул.Будівельників,18-В (2п.) м.Мик.</t>
  </si>
  <si>
    <t>пот.рем.ліфта  в ж/б,вул.Казарського,5-А м.Мик.</t>
  </si>
  <si>
    <t>пот.рем.ліфта  в ж/б,вул.Шептицького,22/1(3п.) м.Мик.</t>
  </si>
  <si>
    <t>пот.рем.ліфта  в ж/б,вул.Шептицького, 22/1(2п.) м.Мик.</t>
  </si>
  <si>
    <t>пот.рем.ліфта в ж/б, вул. Казарського, 3-А (п.2) м.Мик.</t>
  </si>
  <si>
    <t>пот.рем.ліфта в ж/б, вул. Космонавтів, 152(п.2) м.Мик.</t>
  </si>
  <si>
    <t xml:space="preserve"> пот.рем.ліфта в ж/б,вул.Океанівська,40-Б(п.1) м.Мик.</t>
  </si>
  <si>
    <t>пот.рем.ліфта в ж/б,вул.12 Поздовжня, 44-А(п.2) м.Мик.</t>
  </si>
  <si>
    <t>пот.рем.ліфта в ж/б,вул.12 Поздовжня,3 (п.2)в м.Мик.</t>
  </si>
  <si>
    <t>пот.рем.ліфта в ж/б,пр.Героїв України, 13-Г(п.3) м.Мик.</t>
  </si>
  <si>
    <t xml:space="preserve"> пот.рем.ліфта в ж/б,пров.Першотравневий,63 (п.2) м.Мик.</t>
  </si>
  <si>
    <t>пот.рем.ліфта в ж/б,вул.Вокзальна,49 (п.3) м.Мик.</t>
  </si>
  <si>
    <t>пот.рем.ліфта в ж/б,вул.Айвазовського,11Б (п.2) м.Мик.</t>
  </si>
  <si>
    <t xml:space="preserve"> пот.рем.ліфта в ж/б,пр.Героїв України, 79-А(п.3) в м.Мик.</t>
  </si>
  <si>
    <t>пот.рем.ліфта в ж/б, пр.Г.України,87А(п.2)  в м.Мик.</t>
  </si>
  <si>
    <t>пот.рем.ліфта в ж/б, пр.Г.України,107(п.1) в м.Мик.</t>
  </si>
  <si>
    <t>пот.рем.ліфта в ж/б, вул.Ізмалкова,7(п.2) в м.Мик.</t>
  </si>
  <si>
    <t xml:space="preserve"> пот.рем.ліфта в ж/б, вул.Космонавтів,104-А(п.1) в м.Мик.</t>
  </si>
  <si>
    <t xml:space="preserve">ТОВ"БУД-КОН" </t>
  </si>
  <si>
    <t>поточ.рем.внутріш.елек.мереж житл.буд.по пров.Кобера,13А м.Микол.</t>
  </si>
  <si>
    <t>пот.рем.мер.ел.пост.гурт.,в. Ходченка,58а в м.Мик.</t>
  </si>
  <si>
    <t>ТОВ"ІМПОРТСТРОЙ"</t>
  </si>
  <si>
    <t xml:space="preserve"> пот.рем.покр.ж.б.,вул.Корабелів,22 м.Мик.</t>
  </si>
  <si>
    <t>пот.рем.покр.,вул.Чайковського,6 м.Мик.</t>
  </si>
  <si>
    <t>пот.рем.покр.,вул.Терасна,1-А м.Мик.</t>
  </si>
  <si>
    <t>ТОВ Центральний 1 </t>
  </si>
  <si>
    <t>пот.рем.сист.хол.водоп..ж/б,в. Севастопольська,68 в м.Мик.</t>
  </si>
  <si>
    <t xml:space="preserve">ТОВ ЖЕК" Забота"  </t>
  </si>
  <si>
    <t>пот.рем.сис.хол.водоп.та сис.водов.ж/б,в.Чкалова,122 в м.Мик</t>
  </si>
  <si>
    <t>пот.рем.с.хол.водоп.та с.водов.ж/б,вул.Потьомкінська,143Ам.Мик.</t>
  </si>
  <si>
    <t>ТОВ "Укр.-буд.-комп." </t>
  </si>
  <si>
    <t>пот.рем.покр. ж/б, вул.Кузнецька,130/13 м.Мик.</t>
  </si>
  <si>
    <t>пот.рем.м'якої покр. ж/б, вул.  Океанівська, 32-А м.Мик.</t>
  </si>
  <si>
    <t xml:space="preserve"> пот.рем.м'якої покр. ж/б, вул.  Океанівська, 46 м.Мик.</t>
  </si>
  <si>
    <t>пот.рем.м'якої покр. ж/б, вул. Потьомкінська, 131-Б м.Мик.</t>
  </si>
  <si>
    <t xml:space="preserve">ТОВ "Стеклосоюз" </t>
  </si>
  <si>
    <t>пот.рем.сх.кл.із зам.вік.в житл.б.по в.Каз.,3-а 2 і 3 під.м.Мик.</t>
  </si>
  <si>
    <t>ТОВ "ДОМ СЕРВИС-НК"</t>
  </si>
  <si>
    <t>пот.рем.сист.хол.вод.та канал.ж.б.по пр.Цент.,160 в м.Мик.</t>
  </si>
  <si>
    <t>ТОВ "Вектор-Л"</t>
  </si>
  <si>
    <t>пот.рем.вн.буд.ел.мер.ж/б,в.6Слобідська,46Ам.Мик.</t>
  </si>
  <si>
    <t xml:space="preserve">ТОВ "Адрем-ком" </t>
  </si>
  <si>
    <t>пот.рем.під.з уст.вх.двер.та вік.сх.кл.у ж/б в.Погран.,131А м.Мик.</t>
  </si>
  <si>
    <t>пот.рем.під.з уст.вх.двер.та вік.сх.кл.у ж.буд.пр.Богояв.,49А м.Мик.</t>
  </si>
  <si>
    <t>пот.рем.під.з уст.вікон сх.кліт.у ж.буд.по вул.Нікольськ,8/5 м.Мик.</t>
  </si>
  <si>
    <t xml:space="preserve">ТОВ "Євроліфт"   </t>
  </si>
  <si>
    <t>пот.рем.ліфта в жит.буд.по в.3-а Слобід.,51б(п.2) в м.Микол.</t>
  </si>
  <si>
    <t>пот.рем.ліфта в жит.буд.по вул.Чкалова,106(п.3) в м.Микол.</t>
  </si>
  <si>
    <t>пот.рем.ліфта в жит.буд.по в.3-а Слобід.,51(п.3) в м.Микол.</t>
  </si>
  <si>
    <t>пот.рем.ліфта в жит.буд.по в.3-а Слобід.,51/б(п.3) в м.Микол.</t>
  </si>
  <si>
    <t>ТОВ ".Кассіопея."</t>
  </si>
  <si>
    <t>пот.рем.сист.водоп.житл.буд.по вул.О.Ольжича,5-А м.Микол.</t>
  </si>
  <si>
    <t>пот.рем.сист.водопост. ж/б,вул.Чкалова,78 в м.Мик</t>
  </si>
  <si>
    <t>пот.рем.під.із зам.вікон ж/б,вул.О.Ольжича,5-Б в м.Мик.</t>
  </si>
  <si>
    <t xml:space="preserve">СП"Альтус-Про" </t>
  </si>
  <si>
    <t>пот.рем.димовенткан.та фас.ж/б, в.Нікольська,49 м.Мик.</t>
  </si>
  <si>
    <t>пот.рем.балконів ж/б,вул.Спаська, 52 м.Мик.</t>
  </si>
  <si>
    <t>пот.рем.димовенткан.ж/б, Бузький бульвар,11 в м.Мик.</t>
  </si>
  <si>
    <t xml:space="preserve">ПП СЦ "Южная карта" </t>
  </si>
  <si>
    <t xml:space="preserve"> пот.рем.сист.водопос. ж/б ОСББ"Крилова54",вул.Крилова, 54 м.Мик.</t>
  </si>
  <si>
    <t xml:space="preserve">ПП "Будремком" </t>
  </si>
  <si>
    <t>пот.рем.сист.опал. ж/б,вул. Будівельників, 14 м.Мик.</t>
  </si>
  <si>
    <t>пот.рем.сист.опал. ж/б,вул. Будівельників,14 м.Мик.</t>
  </si>
  <si>
    <t>пот.рем.сист.канал. ж/б,пр.Центральний,267 в м.Мик.</t>
  </si>
  <si>
    <t>пот.рем.сист.водоп.ж.б.в ж/б, в.Адміральська,2/6 в м.Мик.</t>
  </si>
  <si>
    <t>ОКП"Миколаївоблтеплоенерго"</t>
  </si>
  <si>
    <t>пот.рем.сис.опал.ж.б.,вул.Даля,1 в м.Мик.</t>
  </si>
  <si>
    <t>КП"МИКОЛАЇВЛIФТ"</t>
  </si>
  <si>
    <t>пот.рем.ліфта у житл.буд.по вул.Лазурна,40(п.2) м.Микол.</t>
  </si>
  <si>
    <t>пот.рем.ліфта у житл.буд.по вул.Новобудів.,1(п.3) у м.Микол.</t>
  </si>
  <si>
    <t>пот.рем.ліфта у житл.буд.по пр.Богоявл.325/1(п.4) у м.Микол.</t>
  </si>
  <si>
    <t>пот.рем.ліфта у житл.буд.по вул.Океанівс.52(п.1) у м.Микол.</t>
  </si>
  <si>
    <t>пот.рем.ліфта у житл.буд.по вул.Рибна 1/2(п.1) у м.Микол.</t>
  </si>
  <si>
    <t>пот.рем.ліфта  в ж/б,вул.Колодязна,20 (п.2) м.Мик.</t>
  </si>
  <si>
    <t>пот.рем.ліфта в ж/б, вул.Озерна,13 (п.3) м.Мик.</t>
  </si>
  <si>
    <t>пот.рем.ліфта в ж/б, вул.3Слобідська,26(п.2) м.Мик</t>
  </si>
  <si>
    <t>пот.рем.ліфта в ж/б, вул.Озерна,25 (п.3) м.Мик.</t>
  </si>
  <si>
    <t>пот.рем.ліфта в ж/б,вул.Айвазовського,6 (п.1) м.Мик.</t>
  </si>
  <si>
    <t>пот.рем.ліфта в ж/б,вул.Айвазовського,7(п.1) (лів.)м.Мик.</t>
  </si>
  <si>
    <t>пот.рем.ліфта в ж/б, вул.Лазурна,18 (п.1)  м.Мик.</t>
  </si>
  <si>
    <t>пот.рем.ліфта в ж/б,вул.Лазурна,28(п.4) м.Мик.</t>
  </si>
  <si>
    <t>пот.рем.ліфта в ж/б,в.Айвазовського,7 (п.1)(прав.)  м.Мик.</t>
  </si>
  <si>
    <t>пот.рем.ліфта в ж/б, вул.Океанівська,54(п.4) м.Мик.</t>
  </si>
  <si>
    <t>пот.рем.ліфта в ж/б,вул.Озерна, 35(п.2) м.Мик.</t>
  </si>
  <si>
    <t>пот.рем.ліфта в ж/б, вул.Погранична,69 м.Мик.</t>
  </si>
  <si>
    <t>пот.рем.ліфта в ж/б,вул.Океанівська,32 (п.4)м.Мик.</t>
  </si>
  <si>
    <t>пот.рем.ліфта в ж/б,вул.Океанівська,58А(п.2) м.Мик.</t>
  </si>
  <si>
    <t>пот.рем.ліфта в ж/б, пр.Центральний,184 (лів.) м.Мик.</t>
  </si>
  <si>
    <t>пот.рем.ліфта в ж/б, пр.Корабелів,4 (п.4) м.Мик.</t>
  </si>
  <si>
    <t>пот.рем.ліфта в ж/б, вул.Океанівська,64 (п.1) м.Мик.</t>
  </si>
  <si>
    <t xml:space="preserve"> пот.рем.ліфта в ж/б,вул.Защука,25 (п.2) м.Мик.</t>
  </si>
  <si>
    <t>пот.рем.ліфта в ж/б,вул.Лазурна,10А (п.1) в м.Мик.</t>
  </si>
  <si>
    <t xml:space="preserve">КНВП Тріботехніка             </t>
  </si>
  <si>
    <t xml:space="preserve">пот.рем.сх.кліт.із зам.вік.в ж/б,пр.Центр.,11 </t>
  </si>
  <si>
    <t>пот.рем.сх.кліт.із зам.вік.у ж/б,пр. Кораб.,18а м.Мик.</t>
  </si>
  <si>
    <t>пот.рем.сх.кл.із зам.вік.у ж/б,в.Театрал,2-А м.Мик.</t>
  </si>
  <si>
    <t xml:space="preserve">ЖКП ММР Бриз      </t>
  </si>
  <si>
    <t>пот.р.м'як.пок.ж/б по в.Океан.,40-Б м.Микол.</t>
  </si>
  <si>
    <t>пот.рем.м'як.покр.ж.б.,пр.Центральний, 141-Б м.Мик</t>
  </si>
  <si>
    <t xml:space="preserve">ПП "Будремком"                </t>
  </si>
  <si>
    <t>пот.рем.хол.водоп.ж.б.,пр.Гер.України,103 в м. Мик.</t>
  </si>
  <si>
    <t xml:space="preserve">   ТОВ "Трансбудвантаж"          </t>
  </si>
  <si>
    <t>пот.рем.хол.водоп. ж/б,вул. Фалеєвська,17в м. Мик.</t>
  </si>
  <si>
    <t xml:space="preserve">ТОВ Центральний 1             </t>
  </si>
  <si>
    <t>пот.рем.сист.хол.водоп..ж.б., вул.Колодязна,10 в м.Мик.</t>
  </si>
  <si>
    <t>пот.рем.ліфта в ж/б,пр.Центральний,187(п.1) в м.Мик.</t>
  </si>
  <si>
    <t>пот.рем.ліфта в ж/б,пр.Центральний,141Б (п.2) в м.Мик.</t>
  </si>
  <si>
    <t>пот.рем.ліфта в ж/б,пр.Богоявленський,334(п.1) в м.Мик.</t>
  </si>
  <si>
    <t>пот.рем.ліфта в ж/б,вул.Шнеєрсона,4 (п.2) в м.Мик.</t>
  </si>
  <si>
    <t>пот.рем.ліфта в ж/б,вул.Чкалова,82А(п.2) в м.Мик.</t>
  </si>
  <si>
    <t>пот.рем.ліфта в ж/б,вул.Чкалова,82(п.1) в м.Мик.</t>
  </si>
  <si>
    <t>пот.рем.ліфта в ж/б,вул.Соборна,9 (пас)в м.Мик.</t>
  </si>
  <si>
    <t>пот.рем.ліфта в ж/б,вул.Севастопол.,65 (п.1) в м.Мик.</t>
  </si>
  <si>
    <t>пот.рем.ліфта в ж/б,вул.Рибна,1/2(п.6) в м.Мик.</t>
  </si>
  <si>
    <t>пот.рем.ліфта в ж/б,вул.Потьомкінська,141(п.4) в м.Мик.</t>
  </si>
  <si>
    <t>пот.рем.ліфта в ж/б,вул.Погранична,20 (п.1) в м.Мик.</t>
  </si>
  <si>
    <t>пот.рем.ліфта в ж/б,вул.Океанівська,60(п.1) в м.Мик.</t>
  </si>
  <si>
    <t>пот.рем.ліфта в ж/б,вул.Океанівська,30 (п.1) в м.Мик.</t>
  </si>
  <si>
    <t>пот.рем.ліфта в ж/б,вул.Озерна,2 (п.1) в м.Мик.</t>
  </si>
  <si>
    <t>пот.рем.ліфта в ж/б,вул.Лазурна,4В(п.1) в м.Мик.</t>
  </si>
  <si>
    <t>пот.рем.ліфта в ж/б,вул.Лазурна,30 (п.2) в м.Мик.</t>
  </si>
  <si>
    <t>пот.рем.ліфта в ж/б,вул.Курортна,5 (п.2) в м.Мик.</t>
  </si>
  <si>
    <t>пот.рем.ліфта в ж/б,вул.Крилова,50А (п.2)  в м.Мик.</t>
  </si>
  <si>
    <t>пот.рем.ліфта в ж/б,вул.Крилова,38Б(п.2) в м.Мик.</t>
  </si>
  <si>
    <t>пот.рем.ліфта в ж/б,вул.Колодязна,5А (п.2) в м.Мик.</t>
  </si>
  <si>
    <t>пот.рем.ліфта в ж/б,вул.Колодязна,13 (п.2) в м.Мик.</t>
  </si>
  <si>
    <t>пот.рем.ліфта в ж/б,вул.В.Морська,6А в м.Мик.</t>
  </si>
  <si>
    <t>пот.рем.ліфта в ж/б,вул.6 Слобідська, 11(п.1) в м.Мик.</t>
  </si>
  <si>
    <t>пот.рем.ліфта в ж/б,вул. Металургів,8 (п.3) в м.Мик.</t>
  </si>
  <si>
    <t>пот.рем.ліфта в ж/б,вул. 6 Слобідська,7А (п.2) в м.Мик.</t>
  </si>
  <si>
    <t>пот.рем.ліфта в ж/б,вул. 6 Слобідська, 7(п.1) в м.Мик.</t>
  </si>
  <si>
    <t>пот.рем.ліфта в ж/б, вул.Озерна,11 (п.7) в м.Мик.</t>
  </si>
  <si>
    <t>пот.рем.ліфта в ж/б, вул.Київська,2 в м.Мик.</t>
  </si>
  <si>
    <t>пот.рем.ліф.ЛП-320Р в ж/б,пр.Корабелів,18а(п.4)в м.Мик.</t>
  </si>
  <si>
    <t>пот.рем.ліф.ЛП-320Р в ж/б,вул.Крилова,50(п.3) в м.Мик.</t>
  </si>
  <si>
    <t>пот.рем.ліф.ЛП-320Р в ж/б,вул.6 Слоб.,47(п.2) в м.Мик.</t>
  </si>
  <si>
    <t>пот.рем.ліф.ЛП-320Р в ж/б,в.Потьомкінс.,155(п.1) в м.Мик.</t>
  </si>
  <si>
    <t>ЕЛУ автодорог</t>
  </si>
  <si>
    <t>Послуги з прибирання та підмвтання вулиць(зимове утримання вулично-шляхової мережі м.Миколаєва).</t>
  </si>
  <si>
    <t>Послуги з ремонту і технічного обслуговування електричного і механічного устаткування будівель ( Послуги з ремонту і технічного обслуговування електричного і механічного устаткування штучних споруд в м.Миколаєві )</t>
  </si>
  <si>
    <t>Лісозаготівельні послуги ( Надання послуг з викорчовування пнів в м.Миколаєві)</t>
  </si>
  <si>
    <t>Послуги з ремонту, технічного обслуговування дорожньої інфраструктури і пов'язаного обладнання ту супутні послуги (Поточний ремонт тротуару по пр.Героїв України в м.Миколаєві)</t>
  </si>
  <si>
    <t>пр.Героїв України</t>
  </si>
  <si>
    <t>Послуги з технічного огляду та випробувань ( надання послуг з утримання штучних споруд )</t>
  </si>
  <si>
    <t>Південнобузький міст, Інгульський міст, Аляудська переправа, причал на Каботажном молу</t>
  </si>
  <si>
    <t>Послугиз обслуговування наземних видів транспорту (Послуги з чергування робітників при зимовому утриманні вулично-шляхової мережі в м.Миколаєві).</t>
  </si>
  <si>
    <t>Послуги з прибирання снігу(Послуги з прибирання снігу з доріг в м.Миколаєві).</t>
  </si>
  <si>
    <t>Послуги з прибирання льоду(Послуги з прибирання наледі з доріг в м.Миколаєві).</t>
  </si>
  <si>
    <t>Послуги з прибирання та підмітання вулиць (послуги з зимового утримання вулично-шляхової мережі м.Миколаєва)</t>
  </si>
  <si>
    <t>Послуги з технічного огляду та випробувань(утримання штучних споруд).</t>
  </si>
  <si>
    <t>Послуги з ремонту, технічного обслуговування дорожньої інфраструктури і пов'язаного обладнання ту супутні послуги (Поточний ремонт Аляудської перправи через річку Інгул в м.Миколаєві)</t>
  </si>
  <si>
    <t>Аляудська переправа</t>
  </si>
  <si>
    <t>Виконані роботи з поточного ремонту мереж зливової каналізації в м.Миколаєві</t>
  </si>
  <si>
    <t>ТОВ "Благоустрій-НК"</t>
  </si>
  <si>
    <t>Послуги з ремонту, технічного обслуговування дорожньої інфраструктури і пов'язаного обладнання ту супутні послуги (Поточний ремонт тротуару по вул.Адмірала Макарова ріг вул.Рюміна в м.Миколаєві)</t>
  </si>
  <si>
    <t>Тротуар по вул.Адмірала Макарова</t>
  </si>
  <si>
    <t>КП ММР "Миколаївські парки"</t>
  </si>
  <si>
    <t>Послуги з озеленення територій та утримання зелених насаджень (санітарне очищення, обрізка, знесення дерев, викошування газонів та длгляд за зеленими насадженнями на території парку "Перемоги" з пляжеи "Стрілка", сквер "Єкатериненський", пам'ятний знак "Темвод", коло "Тернівське" розташованих в м.Миколаєві</t>
  </si>
  <si>
    <t>Парк "Перемога" з пляжем "Стрілка", сквер "Єкатериненський", пам'ятний знак "Темвод", коло "Тернівське</t>
  </si>
  <si>
    <t>Послуги з озеленення територій та утримання зелених насаджень( догляд за об'єктом благоустрію: Флотський узвіз з фонтаном та питним фонтанчиком "Лев" в м.Миколаєві</t>
  </si>
  <si>
    <t>Флотський узвіз з фонтаном та питним фонтанчиком "Лев"</t>
  </si>
  <si>
    <t>ТОВ "Фаворіт-Люкс"</t>
  </si>
  <si>
    <t>Покрівельні роботи та інші спеціалізовані будівельні роботи ( Поточний ремонт огорожі цвинтаря по вул.Зенітників в м.Миколаєві)</t>
  </si>
  <si>
    <t>Цвинтар по вул.Зенітників</t>
  </si>
  <si>
    <t>КП ММР "Миколаївська ритуальна</t>
  </si>
  <si>
    <t>Поховальні та супутні послуги (догляд за кладовищами).</t>
  </si>
  <si>
    <t>Міське кладовище, Нове Корабельне кладовище, кладовище в мкр.Нова Матвіївка</t>
  </si>
  <si>
    <t>Центральне міське кладовище, Нове Корабельне кладовище</t>
  </si>
  <si>
    <t>КСМЕП </t>
  </si>
  <si>
    <t>Послуги з ремонту, технічного обслуговування дорожньої інфраструктури і пов'язаного обладнання та супутні послуги ( утримання технічних засобів регулювання дорожнім рухом в м.Миколаєві).</t>
  </si>
  <si>
    <t>ТОВ "Вектор-Гранд"</t>
  </si>
  <si>
    <t>Послуги у сфері ландшафтної архітектури ( Послуги з поточного ремонту об'єкту благоустрою розташованого на території Флотського бульвару в м.Миколаєві)</t>
  </si>
  <si>
    <t>Флотський бульвар</t>
  </si>
  <si>
    <t>ПАТ "МИКОЛАЇВГАЗ" </t>
  </si>
  <si>
    <t>Оплата за розподіл природного газу.</t>
  </si>
  <si>
    <t>ТОВ "МИКОЛАЇВГАЗ ЗБУТ"</t>
  </si>
  <si>
    <t>Оплата за газ природний для потреб департаменту ЖКГ ММР.</t>
  </si>
  <si>
    <t>ТОВ "Миколаївська електропоста</t>
  </si>
  <si>
    <t>Оплата за активну електренергію.</t>
  </si>
  <si>
    <t>ТОВ "Техно-дім груп" </t>
  </si>
  <si>
    <t>Послуги з прибирання тротуарів Південнобузького та Інгульського мостів в м.Миколаєві.</t>
  </si>
  <si>
    <t>Південнобузькоий та Інгульський мости</t>
  </si>
  <si>
    <t>Послуги з озеленення територій та утримання зелених насаджень ( санітарне очищення, обрізка, знесення дерев, викошування газонів, догляд за зеленими насадженнями та багаторічними квітами на об'єктах благоустрою розташованих на території Інгульського району м.Миколаєва)</t>
  </si>
  <si>
    <t>Інгульський район</t>
  </si>
  <si>
    <t>Послуги з озеленення територій та утримання зелених насаджень (догляд за об'єктом благоустрою:сквер ім.Ю.І.Макарова з фонтаном, водопроводом та квітниками, розташованиий в м.Миколаєві)</t>
  </si>
  <si>
    <t>Сквер ім.Ю.І.Макарова</t>
  </si>
  <si>
    <t>Послуги з озеленення територій та утримання зелених насаджень (догляд за об'єктом благоустрою:сквер "Каскадний" з фонтаном розташованиий в м.Миколаєві)</t>
  </si>
  <si>
    <t>Сквер "Каскадний"</t>
  </si>
  <si>
    <t>Послуги з озеленення територій та утримання зелених насаджень (догляд за об'єктом благоустрою:сквер "Вербочка" з пляжем "Прибій" розташованиий в м.Миколаєві)</t>
  </si>
  <si>
    <t xml:space="preserve">Сквер "Вербочка" з пляжем "Прибій" </t>
  </si>
  <si>
    <t>Послуги з озеленення територій та утримання зелених насаджень ( санітарне очищення, обрізка, знесення дерев, викошування газонів, догляд за зеленими насадженнями та багаторічними квітами на об'єктах благоустрою розташованих на території Заводського району м.Миколаєва)</t>
  </si>
  <si>
    <t>Заводський район</t>
  </si>
  <si>
    <t>ТОВ "Укрспецобладнання"</t>
  </si>
  <si>
    <t>Послуги з інспектування каналізаційних колекиорів і консультаційні послуги з питання очищення стічних вод в м.Миколаєві.</t>
  </si>
  <si>
    <t>ТОВ "Укртранссервіс-ГРУП"</t>
  </si>
  <si>
    <t>Послуги за постачання природного газу.</t>
  </si>
  <si>
    <t>ТОВ Проектбудсервіс - Юг</t>
  </si>
  <si>
    <t>Послуги з озеленення територій та утримання зелених насаджень ( санітарне очищення, коронування, обрізка, знесення дерев, викошування газонів та догляд за зеленими насадженнями на об'єктах благоустрою розташованих на території Корабельного району м.Миколаєва)</t>
  </si>
  <si>
    <t>Корабельний район</t>
  </si>
  <si>
    <t>Сквер "Вербочка" з пляжем "Прибій"</t>
  </si>
  <si>
    <t>Послуги з озеленення територій та утримання зелених насаджень ( санітарне очищення, коронування, обрізка, знесення дерев, викошування газонів та догляд за зеленими насадженнями на об'єктах благоустрою розташованих на території Центрального району м.Миколаєва)</t>
  </si>
  <si>
    <t>Центральний район</t>
  </si>
  <si>
    <t>Послуги з озеленення територій та утримання зелених насаджень ( санітарне очищення, коронування, обрізка, знесення дерев, викошування газонів та догляд за зеленими насадженнями на об'єктах благоустрою розташованих на території Заводського району м.Миколаєва)</t>
  </si>
  <si>
    <t>ТОВ "Арника-ЮГ"</t>
  </si>
  <si>
    <t>Послуги з озеленення територій та утримання зелених насаджень ( санітарне очищення, викошування газонів, догляд за зеленими насадженнями та багаторічними квітами на об'єктах благоустрою розташованих на території Центрального району м.Миколаєва)</t>
  </si>
  <si>
    <t>ТОВ"МИКОЛАЇВЗЕЛЕНГОСП"</t>
  </si>
  <si>
    <t>Послуги з озеленення територій та утримання зелених насаджень ( санітарне очищення, санітарна та омолоджувальна обрізка дерев, знесення дерев, викошування газонів та догляд за зеленими насадженнями на об'єктах благоустрою розташованих на території Інгульського району м.Миколаєва)</t>
  </si>
  <si>
    <t>Послуги з озеленення територій та утримання зелених насаджень ( санітарне очищення, обрізк, знесення дерев, викошування газонів, догляд за зеленими насадженнями та багаторічними квітами на об'єктах благоустрою розташованих на території Корабельного району м.Миколаєва)</t>
  </si>
  <si>
    <t>Послуги з озеленення територій та утримання зелених насаджень ( санітарне очищення, викошування газонів, догляд за зеленими насадженнями по бульварній частині пр.Центральний ( від вул.Карпенко до пр.Богоявленського ) та зелена зона пр.Богоявленський ( від пр.Центральний до шляхопроводу), розташованих в  м.Миколаєві)</t>
  </si>
  <si>
    <t>Бульварні частини пр.Центральний</t>
  </si>
  <si>
    <t>Послуги з озеленення територій та утримання зелених насаджень ( санітарне очищення, викошування газонів, догляд за зеленими насадженнями нв бульварних частинах: вул.Чкалова, вул.Погранична та зелена зона по вул.Кузнецької, розташованих  в  м.Миколаєві)</t>
  </si>
  <si>
    <t>Бульварні частини: вул.Чкалова, вул.Погранична, вул.Кузнецька</t>
  </si>
  <si>
    <t>Послуги з озеленення територій та утримання зелених насаджень ( санітарне очищення, обрізка, знесення дерев, викошування газонів, догляд за зеленими насадженнями та багаторічними квітами на об'єктах благоустрою розташованих на бульварних частинах: вул.Погранична, вул.Чкалова, вул.Садова (від вул.Чкалова до вул.Кузнецької), зелена зона по вул.Садова-Погранична, коло по вул.Садова-Чкалова, коло по вул.Погранична-пр.Богоявленський в м.Миколаєва)</t>
  </si>
  <si>
    <t>пр-т Центральний, сквери "Квітковий", "Захисників правопорядку", ім.Лягіна, "Трояндовий", "Екологіс", ім.Александрова, коло "пушкінське", Еліпс, коло"Садове", коло на 11 Слобідській</t>
  </si>
  <si>
    <t>м.Миколаїв</t>
  </si>
  <si>
    <t>Послуги з озеленення територій та утримання зелених насаджень ( санітарне очищення, обрізка, знесення дерев, викошування газонів, догляд за зеленими насадженнями та багаторічними квітами на об'єктах благоустрою пр.Центральний  та скверів: "Квітковий", "Захисників правопорядку", ім.Лягіна, "Трояндовий", "Екологіс", ім.Александрова, коло "пушкінське", Еліпс, коло"Садове", коло на 11 Слобідській розташованих в м.Миколаєві)</t>
  </si>
  <si>
    <t>Бульварні частини: вул.Погранична, вул.Чкалова, вул.Садова,вул.Кузнецька</t>
  </si>
  <si>
    <t>Послуги з озеленення територій та утримання зелених насаджень (догляд за об'єктом благоустрою: площа Соборна в м.Миколаєві)</t>
  </si>
  <si>
    <t>Площа Соборна</t>
  </si>
  <si>
    <t>Послуги з озеленення територій та утримання зелених насаджень (догляд за об'єктом благоустрою:сквер біля ОДА в м.Миколаєві)</t>
  </si>
  <si>
    <t>Сквер біля ОДА</t>
  </si>
  <si>
    <t>Послуги з озеленення територій та утримання зелених насаджень (догляд за об'єктом благоустрою:сквер ім.68 десантників з пам'ятником та меморіалом розташованиий в м.Миколаєві)</t>
  </si>
  <si>
    <t>Сквер ім. 68 десантників</t>
  </si>
  <si>
    <t>Послуги з озеленення територій та утримання зелених насаджень (догляд за об'єктом благоустрою:сквер ім.Пушкіна з квітником в м.Миколаєві)</t>
  </si>
  <si>
    <t>Сквер ім. Пушкіна</t>
  </si>
  <si>
    <t>Послуги з озеленення територій та утримання зелених насаджень (догляд за об'єктом благоустрою:сквер "Аркасівський" з квітником розташованиий в м.Миколаєві)</t>
  </si>
  <si>
    <t>Сквер Аркасівський</t>
  </si>
  <si>
    <t>ТОВ "ОЛДІ"</t>
  </si>
  <si>
    <t>Послуги з поточного ремонту об'єкту благоустрою розташованого на розі вул.Садова та вул Чкалова в м.Миколаєві</t>
  </si>
  <si>
    <t>Об'єкту благоустрою вул.Садова-Чкалова</t>
  </si>
  <si>
    <t>Технагляд </t>
  </si>
  <si>
    <t>Відрахування на утримання відділу технагляду за послуги.</t>
  </si>
  <si>
    <t>Управління поліції охорони в Миколаївській області</t>
  </si>
  <si>
    <t>Послуги з охорони Південнобузького мосту в м.Миколаєві.</t>
  </si>
  <si>
    <t xml:space="preserve"> Південнобузький  міст</t>
  </si>
  <si>
    <t>Послуги з охорони Інгульського мосту в м.Миколаєві.</t>
  </si>
  <si>
    <t xml:space="preserve"> Інгульський міст</t>
  </si>
  <si>
    <t>ФОП Бутук І. М.</t>
  </si>
  <si>
    <t>Послуги з озеленення територій та утримання зелених насаджень (догляд за об'єктом благоустрою:сквер "Каштановий" з пам'ятником та фонтаном, розташованиий в м.Миколаєві)</t>
  </si>
  <si>
    <t>Сквер "Каштановий"</t>
  </si>
  <si>
    <t>Послуги з озеленення територій та утримання зелених насаджень (догляд за об'єктом благоустрою:сквер ім.Чорновола з фонтаном та вазами, розташованиий в м.Миколаєві)</t>
  </si>
  <si>
    <t xml:space="preserve">Сквер ім.Чорновола </t>
  </si>
  <si>
    <t>Послуги з озеленення територій та утримання зелених насаджень (догляд за об'єктом благоустрою:сквер Ради Європи з фонтанами, водопроводами та квітниками, розташованиий в м.Миколаєві)</t>
  </si>
  <si>
    <t>Сквер Ради Європи</t>
  </si>
  <si>
    <t>Послуги з озеленення територій та утримання зелених насаджень (догляд за об'єктом благоустрою:сквер ім.Ю.І.Макарова  з фонтаном та квітниками, розташованиий в м.Миколаєві)</t>
  </si>
  <si>
    <t>ФОП Панасюк П.Г.</t>
  </si>
  <si>
    <t>Утримання сміттєзвалищ ( Надання послуг з утримання звалища опалого листя в глиняному кар'єрі, розташованому біля міського цвинтаря поблизу с.Мішково-Погорілове)</t>
  </si>
  <si>
    <t>Міський цвинтар</t>
  </si>
  <si>
    <t>с.Мішково-Погорілове</t>
  </si>
  <si>
    <t>Будівництво трубопроводів, ліній зв'язку та електропередач, шосе, доріг, аеродромів і залізничних доріг; вирівнювання поверхонь (Поточний ремонт покриття проїздів та пішохідних доріжок на міському кладовищі (біля селища Мішково-Погорілове) у м.Миколаєві)</t>
  </si>
  <si>
    <t>Міське кладовище</t>
  </si>
  <si>
    <t>Будівництво трубопроводів, ліній зв'язку та електропередач, шосе, доріг, аеродромів і залізничних доріг; вирівнювання поверхонь ( Поточний ремонт покриття проїздів та пішохідних доріжок на новому кладовищі в мкр.Матвіївка у м.Миколаєві)</t>
  </si>
  <si>
    <t>Нове кладовище в мкр.Матвіївка</t>
  </si>
  <si>
    <t>мкр.Матвіївка</t>
  </si>
  <si>
    <t>Руйнування та знесення бцдівель і земляні роботи ( Вибірка непридатного грунту по вул.Чкалова до вул.Громадянська в м.Миколаїв)</t>
  </si>
  <si>
    <t>Знесення об'єктів по вул.Чкалова</t>
  </si>
  <si>
    <t>Послуги у сфері ландшафтної архітектури ( Надання послуг з поточного ремонту колокольні, роташованої на території "Алеї слави" у парку "Перемоги" в м.Миколаєві</t>
  </si>
  <si>
    <t>Колокольня "Алея слави" парк "Перемоги"</t>
  </si>
  <si>
    <t>ПП "БФ "Миколаївавтодор"</t>
  </si>
  <si>
    <t>Будівництво трубопроводів, ліній зв'язку та електропередач, шосе, доріг, аеродромів і залізничних доріг; вирівнювання поверхонь ( Поточний ремонт покриття проїздів та пішохідних доріжок на старому Корабельному кладовищі в м.Миколаєві)</t>
  </si>
  <si>
    <t>Проїзди та пішохідні доріжки на старому Корабельному кладовищі</t>
  </si>
  <si>
    <t>Будівництво трубопроводів, ліній зв'язку та електропередач, шосе, доріг, аеродромів і залізничних доріг; вирівнювання поверхонь ( Поточний ремонт покриття проїздів та пішохідних доріжок на новому Корабельному кладовищі в м.Миколаєві)</t>
  </si>
  <si>
    <t>Проїзди та пішохідні доріжки на новому Корабельному кладовищі</t>
  </si>
  <si>
    <t>ФОП Дейнеко І.В</t>
  </si>
  <si>
    <t>Руйнування та знесення будівель і земляні роботи ( Поточний ремонт меморіального комплексу воїнам-визволителям Великої Вітчизняної війни на братській могилі загиблим-воїнам на Староруському цвинтарі в м.Миколаєві)</t>
  </si>
  <si>
    <t>Меморіальний комплекс воїнам-визволителям ВВв на братській могилі загибоим-воїнам на Староруському цвинтарі</t>
  </si>
  <si>
    <t>Послуги з ремонту, технічного обслуговування дорожньої інфраструктури і пов'язаного обладнання та супутні послуги ( Поточний ремонт покриттятехнічної суги вздовж проїзної частини по вул.Севастопольськавід вул.Садова до вул.1 Слобідська в м.Миколаєві</t>
  </si>
  <si>
    <t>Технічна суга вздовж проїзної частини по вул.Севастопольска</t>
  </si>
  <si>
    <t>Послуги з ремонту, технічного обслуговування дорожньої інфраструктури і пов'язаного обладнання та супутні послуги ( Поточний ремонт тротуару по вул.Московська від вул.Чкалова до вул.Дунаєва (непарний бік) в м.Миколаєві</t>
  </si>
  <si>
    <t>Тротуар по вул.Московська</t>
  </si>
  <si>
    <t>Послуги у сфері ландшафтної архітектури ( Послуги з поточного ремонту фонтанів у сквері "Ради Європи" по вул.Садовій (бульварна частина) від вул.Нікольської до вул.Потьомкінської в м.Миколаєві)</t>
  </si>
  <si>
    <t>Сквер "Радт Європи"</t>
  </si>
  <si>
    <t>Департамент житлово-комунального господарства Миколаївської міської ради</t>
  </si>
  <si>
    <t>Х</t>
  </si>
  <si>
    <t>ВСЬОГО:</t>
  </si>
  <si>
    <t>Разом</t>
  </si>
  <si>
    <t>поточний ремонт майданчиків для збору ТПВ</t>
  </si>
  <si>
    <t>поточний ремонт майданчиків для збору ТПВ вул. Привільна, 43-А</t>
  </si>
  <si>
    <t>вул. Привільна, 43-А</t>
  </si>
  <si>
    <t>поточний ремонт майданчиків для збору ТПВвул. Чкалова, 110-Б</t>
  </si>
  <si>
    <t>вул. Чкалова, 110-Б</t>
  </si>
  <si>
    <t xml:space="preserve">поточний ремонт майданчиків для збору ТПВ ріг вул. Нікольської та Потьомкінської </t>
  </si>
  <si>
    <t xml:space="preserve">ріг вул. Нікольської та Потьомкінської </t>
  </si>
  <si>
    <t>поточний ремонт майданчиків для збору ТПВ ПГУ, 51, 87-а, 87-Б</t>
  </si>
  <si>
    <t>ПГУ, 51, 87-а, 87-Б</t>
  </si>
  <si>
    <t>ФОП Дейнеко І.В.</t>
  </si>
  <si>
    <t>ФОП Озейчук С.М.</t>
  </si>
  <si>
    <t>Планування земельного полотна</t>
  </si>
  <si>
    <t>Поточний ремонт доріг</t>
  </si>
  <si>
    <t>Поточний ремонт дороги приватного сектору по вул. Очаківська від вул. Травнева до  вул. Ізмайлівська у  Центральному районі м. Миколаєва</t>
  </si>
  <si>
    <t>вул. Очаківська від вул. Травнева до  вул. Ізмайлівська</t>
  </si>
  <si>
    <t>ФОП Нерсіян Е.С.</t>
  </si>
  <si>
    <t xml:space="preserve">"Поточний ремонт дороги приватного сектору по вул. 7 Слобідська від буд. №28 до пр. Центрального у Центральному районі м. Миколаєва" </t>
  </si>
  <si>
    <t xml:space="preserve">вул. 7 Слобідська від буд. №28 до пр. Центральному </t>
  </si>
  <si>
    <t>ФОП ЦарюкС.В</t>
  </si>
  <si>
    <t>ФОП Сімонян Алік</t>
  </si>
  <si>
    <t>Поточний ремонт дороги приватного сектору по вулиці Цілинна від будинку №64 по вулиці Сергія Цвєтка до вулиці Новоросійської у Центральному районі м. Миколаєва</t>
  </si>
  <si>
    <t xml:space="preserve">вул. Цілинна  від будинку №64 по вулиці Сергія Цвєтка до вулиці Новоросійської </t>
  </si>
  <si>
    <t xml:space="preserve">Поточний ремонт тротуару </t>
  </si>
  <si>
    <t>Поточний ремонт тротуару по   вздовж ПГУ (від ПГУ 4 до ПГУ 18)у  Центральному районі м. Миколаєва</t>
  </si>
  <si>
    <t>вздовж ПГУ (від ПГУ 4 до ПГУ 18)</t>
  </si>
  <si>
    <t>Поточний ремонт тротуару по  вул. Архітектора Старова 6-10 у  Центральному районі м. Миколаєва</t>
  </si>
  <si>
    <t>вул. Архітектора Старова 6-10</t>
  </si>
  <si>
    <t>Поточний ремонт тротуару по   пров. Парусний,1,5у  Центральному районі м. Миколаєва</t>
  </si>
  <si>
    <t>пров. Парусний,1,5</t>
  </si>
  <si>
    <t>Поточний ремонт тротуару по  вул. Оберегова 6 у  Центральному районі м. Миколаєва</t>
  </si>
  <si>
    <t>вул. Оберегова 6</t>
  </si>
  <si>
    <t>Поточний ремонт тротуару по   вул. 1-а Воєннау  Центральному районі м. Миколаєва</t>
  </si>
  <si>
    <t>вул. 1-а Воєнна</t>
  </si>
  <si>
    <t>«Поточний ремонт тротуару по вул. Омеляновича-Павленка від буд. № 11/1  до буд. 37  у  Центральному районі м. Миколаєва»</t>
  </si>
  <si>
    <t xml:space="preserve">вул. 9 Воєнна </t>
  </si>
  <si>
    <t>вул. Привільна</t>
  </si>
  <si>
    <t>разом</t>
  </si>
  <si>
    <t>Поточний ремонт зупинок громадського транспорту</t>
  </si>
  <si>
    <t>Поточний  ремонт зупинок громадського транспорту у Центральному районі за потребою, у т.ч.зупинка Млинна</t>
  </si>
  <si>
    <t>поточного ремонту мереж вуличного освітлення</t>
  </si>
  <si>
    <t xml:space="preserve">поточний ремонт мереж зовнішнього освітленнявул. Гастелло у Центральному районі м. Миколаєва </t>
  </si>
  <si>
    <t>вул. Гастелло</t>
  </si>
  <si>
    <t xml:space="preserve">поточний ремонт мереж зовнішнього освітлення вул. О. Матросовау Центральному районі м. Миколаєва </t>
  </si>
  <si>
    <t>вул. О. Матросова</t>
  </si>
  <si>
    <t xml:space="preserve">поточний ремонт мереж зовнішнього освітлення вул. Поштова № м124А-132у Центральному районі м. Миколаєва </t>
  </si>
  <si>
    <t>вул. Поштова № м124А-132</t>
  </si>
  <si>
    <t xml:space="preserve">поточний ремонт мереж зовнішнього освітлення пров. 3-й Інгульськийу Центральному районі м. Миколаєва </t>
  </si>
  <si>
    <t>пров. 3-й Інгульський</t>
  </si>
  <si>
    <t xml:space="preserve">поточний ремонт мереж зовнішнього освітлення пров. 2-й Інгульськийу Центральному районі м. Миколаєва </t>
  </si>
  <si>
    <t>пров. 2-й Інгульський</t>
  </si>
  <si>
    <t xml:space="preserve">поточний ремонт мереж зовнішнього освітлення пров. 1-й Інгульськийу Центральному районі м. Миколаєва </t>
  </si>
  <si>
    <t>пров. 1-й Інгульський</t>
  </si>
  <si>
    <t>ФОП Ляшенко І.В</t>
  </si>
  <si>
    <t>Поточний ремонт дитячого майданчика</t>
  </si>
  <si>
    <r>
      <t xml:space="preserve">Послуги з поточного ремонту на об’єкті: ""Острівець здоров'я міні майданчик для занять фітнесом для дітей та дорослих" по вул. Архітектора Старова, буд. 4"Ж" у Центральному районі м. Миколаєва" ( </t>
    </r>
    <r>
      <rPr>
        <b/>
        <sz val="10"/>
        <color theme="1"/>
        <rFont val="Times New Roman"/>
        <family val="1"/>
        <charset val="204"/>
      </rPr>
      <t>Громадський бюджет)</t>
    </r>
    <r>
      <rPr>
        <sz val="10"/>
        <color theme="1"/>
        <rFont val="Times New Roman"/>
        <family val="1"/>
        <charset val="204"/>
      </rPr>
      <t xml:space="preserve"> </t>
    </r>
  </si>
  <si>
    <t>вул. Архітектора Старова, буд. 4"Ж"</t>
  </si>
  <si>
    <t>ФОП Царюк С. В.</t>
  </si>
  <si>
    <t>ТОВ "АМАН ТРЕВЕЛ"</t>
  </si>
  <si>
    <r>
      <t>Поточний  ремонт спортивних та дитячих майданчиків у Центральному районі  "Поточний ремонт тренажерного майданчику для підлітків та дорослих "Be strong" по проспекту Героїв України, 15 у Центральному районі м. Миколаєва"</t>
    </r>
    <r>
      <rPr>
        <b/>
        <sz val="10"/>
        <color theme="1"/>
        <rFont val="Times New Roman"/>
        <family val="1"/>
        <charset val="204"/>
      </rPr>
      <t xml:space="preserve"> ( Громадський бюджет)</t>
    </r>
  </si>
  <si>
    <t>проспект Героїв України, 15</t>
  </si>
  <si>
    <t xml:space="preserve">Поточний  ремонт спортивного та дитячого майданчику вул. Архітектора Старова,8-Б,10-Д,10-Г,10-Б у  Центральному районі м. Миколаєва </t>
  </si>
  <si>
    <t>вул. Архітектора Старова,8-Б,10-Д,10-Г,10-Б</t>
  </si>
  <si>
    <t xml:space="preserve">Поточний  ремонт спортивного та дитячого майданчику вул. Архітектора Старова,6,4,4-Б,6-А у Центральному районі м. Миколаєва </t>
  </si>
  <si>
    <t>вул. Архітектора Старова,6,4,4-Б,6-А</t>
  </si>
  <si>
    <t>Проведення робіт по відновленню асфальтового покриття прибудинкових територій та внутрішньоквартальних проїздів</t>
  </si>
  <si>
    <t xml:space="preserve">Поточний ремонт дорожнього покриття внутрішньоквартального проїзду за адресою: вул. Архітектора Старова, 8-Б у Центральному районі м. Миколаєва </t>
  </si>
  <si>
    <t>вул. Архітектора Старова, 8-Б</t>
  </si>
  <si>
    <t xml:space="preserve">Поточний ремонт дорожнього покриття внутрішньоквартального проїзду за адресою: вул. Інженерна, 17 у Центральному районі м. Миколаєва </t>
  </si>
  <si>
    <t>вул. Інженерна, 17</t>
  </si>
  <si>
    <t>ФОП Арутюнян Ван Рузвельтович</t>
  </si>
  <si>
    <t xml:space="preserve">Поточний ремонт дорожнього покриття внутрішньоквартального проїзду за адресою: вул.ПГУ, 105 у Центральному районі м. Миколаєва </t>
  </si>
  <si>
    <t>ПГУ, 105</t>
  </si>
  <si>
    <t xml:space="preserve">Поточний ремонт дорожнього покриття внутрішньоквартального проїзду за адресою:пров. Парусний,1 у Центральному районі м. Миколаєва </t>
  </si>
  <si>
    <t>пров. Парусний,1</t>
  </si>
  <si>
    <t xml:space="preserve">Поточний ремонт дорожнього покриття внутрішньоквартального проїзду за адресою: вул.вул. Оберегова 6/2 у Центральному районі м. Миколаєва </t>
  </si>
  <si>
    <t>вул. Оберегова 6/2</t>
  </si>
  <si>
    <t xml:space="preserve">Поточний ремонт дорожнього покриття внутрішньоквартального проїзду за адресою: вул. Безіменна, 74,97 у Центральному районі м. Миколаєва </t>
  </si>
  <si>
    <t>вул. Безіменна, 74,97</t>
  </si>
  <si>
    <t xml:space="preserve">Поточний ремонт дорожнього покриття внутрішньоквартального проїзду за адресою: ПГУ, 95 у Центральному районі м. Миколаєва </t>
  </si>
  <si>
    <t>ПГУ, 95</t>
  </si>
  <si>
    <t xml:space="preserve">Поточний ремонт дорожнього покриття внутрішньоквартального проїзду за адресою: вул. ПГУ, 23у Центральному районі м. Миколаєва </t>
  </si>
  <si>
    <t>ПГУ, 23</t>
  </si>
  <si>
    <t xml:space="preserve">Поточний ремонт дорожнього покриття внутрішньоквартального проїзду за адресою:вул. Силікатна, 285 у Центральному районі м. Миколаєва </t>
  </si>
  <si>
    <t>вул. Силікатна, 285</t>
  </si>
  <si>
    <t xml:space="preserve">ФОП Сімонян Алік </t>
  </si>
  <si>
    <t xml:space="preserve">Поточний ремонт дорожнього покриття внутрішньоквартального проїзду за адресою: вул. Потьомкінська,  147 у Центральному районі м. Миколаєва </t>
  </si>
  <si>
    <t>вул. Потьомкінська,  147</t>
  </si>
  <si>
    <t xml:space="preserve">Поточний ремонт дорожнього покриття внутрішньоквартального проїзду за адресою: вул.Потьомкінська, 95 у Центральному районі м. Миколаєва </t>
  </si>
  <si>
    <t>вул. Потьомкінська, 95</t>
  </si>
  <si>
    <t xml:space="preserve">Поточний ремонт дорожнього покриття внутрішньоквартального проїзду за адресою: вул. вул. Набережна, 5у Центральному районі м. Миколаєва </t>
  </si>
  <si>
    <t>вул. Набережна, 5</t>
  </si>
  <si>
    <t xml:space="preserve">Поточний ремонт дорожнього покриття внутрішньоквартального проїзду за адресою: вул. Севастопольська, 3 у Центральному районі м. Миколаєва </t>
  </si>
  <si>
    <t>вул. Севастопольська, 3</t>
  </si>
  <si>
    <t xml:space="preserve">Поточний ремонт дорожнього покриття внутрішньоквартального проїзду за адресою: вул. Лягіна, 29 у Центральному районі м. Миколаєва </t>
  </si>
  <si>
    <t xml:space="preserve"> пр. Центральний, 94-А,141-А,</t>
  </si>
  <si>
    <t xml:space="preserve">Поточний ремонт дорожнього покриття внутрішньоквартального проїзду за адресою: вул.  пр. Центральний,  177-А, 183-А у Центральному районі м. Миколаєва </t>
  </si>
  <si>
    <t xml:space="preserve"> пр. Центральний,  177-А, 183-А </t>
  </si>
  <si>
    <t xml:space="preserve">Поточний ремонт дорожнього покриття внутрішньоквартального проїзду за адресою: вул.Шевченко, 61 у Центральному районі м. Миколаєва </t>
  </si>
  <si>
    <t>вул. Шевченко, 61</t>
  </si>
  <si>
    <t xml:space="preserve">Поточний ремонт дорожнього покриття внутрішньоквартального проїзду за адресою: вул.Шевченко, 1 у Центральному районі м. Миколаєва </t>
  </si>
  <si>
    <t>вул. Шевченко, 1</t>
  </si>
  <si>
    <t>вул. Лягіна, 29</t>
  </si>
  <si>
    <t>Адміністрація Центрального району Миколаївської міської ради</t>
  </si>
  <si>
    <t>х</t>
  </si>
  <si>
    <t>ТОВ "Інжиніринг-Груп"</t>
  </si>
  <si>
    <t>авансовий платіж 30%</t>
  </si>
  <si>
    <t>Поточний ремонт вимощення плиткою частини внутрішнього двору Миколаївського міського палацу культури "Корабельний" за адресою: пр.Богоявленський, 328, м.Миколаїв</t>
  </si>
  <si>
    <t>Миколаївський міський палац культури "Корабельний", м. Миколаїв, пр. Богоявленський, 328</t>
  </si>
  <si>
    <t>Управління з питань культури та охорони культурної спадщини ММР</t>
  </si>
  <si>
    <t>ТОВ "Светолюкс-Елекромонтаж"</t>
  </si>
  <si>
    <t>Поточний ремонт освітлення мережі л/а манежу</t>
  </si>
  <si>
    <t>Центральний міський стадіон</t>
  </si>
  <si>
    <t>вул.Спортивна 1/1</t>
  </si>
  <si>
    <t>ТОВ "Ночной Дозор"</t>
  </si>
  <si>
    <t>"Поточний ремонт :монтаж і налагодження автономної сигналізації на гаражах в   Управлінні у справах фізичної культури та спорту ММР, вул.Потьомкінська ,95 а, м. Миколаїв"</t>
  </si>
  <si>
    <t>Централізована бухгалтерія</t>
  </si>
  <si>
    <t xml:space="preserve"> вул.Потьомкінська 95 а</t>
  </si>
  <si>
    <t>ПП "Спецстройтехмонтаж"</t>
  </si>
  <si>
    <t>"Поточний ремонт 2 -х гаражів та санвузла в   Управлінні у справах фізичної культури та спорту ММР, вул.Потьомкінська ,95 а, м. Миколаїв"</t>
  </si>
  <si>
    <t>ТОВ " Ночной Дозор"</t>
  </si>
  <si>
    <t>ПКД "Поточний ремонт: монтаж автономної пожежної сигналізації в приміщеннях будівлі СДЮШОР з велоспорту, м.Миколаїв,вул.Бузника ,2-А.</t>
  </si>
  <si>
    <t>СДЮСШОР з велоспорту</t>
  </si>
  <si>
    <t>вул.Бузника 4-а</t>
  </si>
  <si>
    <t>"Поточний ремонт: монтаж автономної пожежної сигналізації в приміщеннях будівлі СДЮШОР з велоспорту, м.Миколаїв,вул.Бузника ,2-А.</t>
  </si>
  <si>
    <t>"Поточний ремонт: монтаж автономної пожежної сигналізації в приміщеннях будівлі СДЮШОР з велоспорту, м.Миколаїв,вул.Бузника ,4-А.</t>
  </si>
  <si>
    <t>ПКД "Поточний ремонт: монтаж автономної пожежної сигналізації в приміщеннях будівлі СДЮШОР з велоспорту, м.Миколаїв,вул.Бузника ,4-А.</t>
  </si>
  <si>
    <t>"Поточний ремонт: монтаж автономної пожежної сигналізації в приміщеннях будівлі СДЮШОР з велоспорту, м.Миколаїв,вул.Гмирьова 7.</t>
  </si>
  <si>
    <t>вул.Гмирьова7</t>
  </si>
  <si>
    <t>ПКД "Поточний ремонт: монтаж автономної пожежної сигналізації в приміщеннях будівлі СДЮШОР з велоспорту, м.Миколаїв,вул.Гмирьова 7.</t>
  </si>
  <si>
    <t>ТОВ "Будівельна компанія "Контакт-Жилбуд"</t>
  </si>
  <si>
    <t>"Поточний ремонт теплового вузла та системи вентиляції спортивної зали ФОК  в  КДЮСШ "Олімп", м.Миколаїв,пр.Корабелів,1-В.</t>
  </si>
  <si>
    <t>КДЮСШ "Олімп"</t>
  </si>
  <si>
    <t>пр.Корабелів 1-б</t>
  </si>
  <si>
    <t>ТОВ "ЛК-БУДСЕРВІС"</t>
  </si>
  <si>
    <t>"Поточний ремонт приміщень ( тренажерний зал, жіноча та чоловіча роздягальні) КДЮСШ "Олімп", м.Миколаїв,вул.Новобудівна, 1Б.</t>
  </si>
  <si>
    <t>вул.Новобудівельна  1-б</t>
  </si>
  <si>
    <t xml:space="preserve"> "Поточний ремонт: монтаж автономної пожежної сигналізації в приміщеннях будівлі  КДЮСШ "Олімп"(Яхт - клуб), м.Миколаїв,вул. Новобудівнав,1-б.</t>
  </si>
  <si>
    <t>ПКД "Поточний ремонт: монтаж автономної пожежної сигналізації в приміщеннях будівлі  КДЮСШ "Олімп"(Яхт - клуб), м.Миколаїв,вул. Новобудівнав,1-б.</t>
  </si>
  <si>
    <t>Поточний ремонт: монтаж і налагодження автономної   сигналізації в приміщеннях КДЮСШ "Олімп", м.Миколаїв,пр.Богоявленський,325,327</t>
  </si>
  <si>
    <t>пр.Богоявленський 325,327</t>
  </si>
  <si>
    <t>ФОП Бучко О.М.</t>
  </si>
  <si>
    <t>Поточний ремонт вуличного туалету в  КДЮСШ "Комунарівець", м.Миколаїв,пр.Героїв України,2/4.</t>
  </si>
  <si>
    <t>КДЮСШ "Комунарівець"</t>
  </si>
  <si>
    <t>пр. Героїв України 2/4</t>
  </si>
  <si>
    <t>Поточний ремонт бейсбольного майданчика в  дитячо- юнацької спортивної школи "Комунарівець", м.Миколаїв,пр.Героїв України,2/4.</t>
  </si>
  <si>
    <t>ТОВ Фірма "Контур -Контакт"</t>
  </si>
  <si>
    <t>Поточний ремонт кабельної лінії в ДЮСШ №5 розташованого за адресою пр.Богоявленський, 253 А/1 у м. Миколаєві.</t>
  </si>
  <si>
    <t>ДЮСШ 5</t>
  </si>
  <si>
    <t>пр.Богоявленський 253А/1</t>
  </si>
  <si>
    <t>ПП " Спецстройтехмонтаж"</t>
  </si>
  <si>
    <t>Поточний ремонт покрівлі зимового майданчика ДЮСШ №5 розташованого за адресою пр.Богоявленський, 253 А/1 у м. Миколаєві.</t>
  </si>
  <si>
    <t>ТОВ "ПИК - МОНТАЖ"</t>
  </si>
  <si>
    <t>"Поточний ремонт приміщень гаражів в ДЮСШ 3, м.Миколаїв, Погранична,45.</t>
  </si>
  <si>
    <t>ДЮСШ 3</t>
  </si>
  <si>
    <t>вул.Погранична 45</t>
  </si>
  <si>
    <t>Управління у справах фізичної культури та спорту ММР</t>
  </si>
  <si>
    <t>ТОВ "Миколаївавтодор"</t>
  </si>
  <si>
    <t>поточний ремонт доріг приватного сектору Інгульського району</t>
  </si>
  <si>
    <t>планування земельного полотна</t>
  </si>
  <si>
    <t>ФОП Штангей Л.О.</t>
  </si>
  <si>
    <t>вул. Електронна</t>
  </si>
  <si>
    <t>поточний ремонт дорожнього покриття</t>
  </si>
  <si>
    <t>ФОП Буряченко С.В.</t>
  </si>
  <si>
    <t>вул.Космонавтів, 104</t>
  </si>
  <si>
    <t>Херсонське шосе,94</t>
  </si>
  <si>
    <t>вул.Погранична, 240</t>
  </si>
  <si>
    <t>пр.Богоявленський, 26</t>
  </si>
  <si>
    <t>ФОП Тесьолкін</t>
  </si>
  <si>
    <t>утримання та  поточний ремонт майданчиків під контейнери для сміття</t>
  </si>
  <si>
    <t>ТОВ "САНСЕТ АВТО"</t>
  </si>
  <si>
    <t xml:space="preserve">Поточний ремонт спортивних,дитячих майданчиків у дворах, а також у межах мікрорайонів та технагляд </t>
  </si>
  <si>
    <t>Поточний ремонт спортивних,дитячих майданчиків у дворах, а також у межах мікрорайонів</t>
  </si>
  <si>
    <t>вул.Космонавтів, 126/1, 126/2</t>
  </si>
  <si>
    <t>ТОВ УКРФОРМДОН</t>
  </si>
  <si>
    <t>вул.Електронна, 56, 56А (в наявності проект з експертизою №15915 від 27.08.2018)</t>
  </si>
  <si>
    <t>забезпечення фукціонування мереж зовнішнього освітлення</t>
  </si>
  <si>
    <t>провул.Назкрічний</t>
  </si>
  <si>
    <t>провул.Ясний</t>
  </si>
  <si>
    <t>вул.Нагірна</t>
  </si>
  <si>
    <t>вул.Електронна</t>
  </si>
  <si>
    <t>провул.Зелений</t>
  </si>
  <si>
    <t>ПП Будівельна фірма Миколаївавтодор</t>
  </si>
  <si>
    <t>поточний ремонт асфальтового покриття внутріквартальних проїздів</t>
  </si>
  <si>
    <t>вул.Вінграновського, 43</t>
  </si>
  <si>
    <t>вул.Авангардна,47</t>
  </si>
  <si>
    <t>пр.Миру, 68</t>
  </si>
  <si>
    <t>вул.Паркова, 5</t>
  </si>
  <si>
    <t>вул.Паркова,1</t>
  </si>
  <si>
    <t>вул. Паркова,3а</t>
  </si>
  <si>
    <t>вул. 28 Армії, 2а</t>
  </si>
  <si>
    <t>вул. 28 Армії, 2</t>
  </si>
  <si>
    <t>вул. 28 Армії, 2б</t>
  </si>
  <si>
    <t>вул.28 Армії,4</t>
  </si>
  <si>
    <t>вул.Казарського,3а</t>
  </si>
  <si>
    <t>вул.Казарського, 5а</t>
  </si>
  <si>
    <t>вул.Паркова, 3а</t>
  </si>
  <si>
    <t>вул.Паркова,5</t>
  </si>
  <si>
    <t>пр.Миру,64</t>
  </si>
  <si>
    <t>пр.Миру,66</t>
  </si>
  <si>
    <t>пр.Миру, 70</t>
  </si>
  <si>
    <t>вул.Космонавтів,55</t>
  </si>
  <si>
    <t>пр.Миру,70б</t>
  </si>
  <si>
    <t>вул.Миколаївська,26</t>
  </si>
  <si>
    <t>вул.Миколаївська, 24</t>
  </si>
  <si>
    <t>вул.Миколаївська,28</t>
  </si>
  <si>
    <t>вул.Миколаївська,30</t>
  </si>
  <si>
    <t>вул.Авангардна, 53А</t>
  </si>
  <si>
    <t>вул.Вінграновського,43</t>
  </si>
  <si>
    <t>вул.Миколаївська, 32</t>
  </si>
  <si>
    <t>пр.Миру, 72</t>
  </si>
  <si>
    <t xml:space="preserve">пр.Миру,70 </t>
  </si>
  <si>
    <t>пр.Миру.66</t>
  </si>
  <si>
    <t>пр.Миру,68</t>
  </si>
  <si>
    <t>Адміністрація Інгульського району Миколаївської міської ради</t>
  </si>
  <si>
    <t>ВСЬОГО по поточному ремонту зупинок громадського транспорту</t>
  </si>
  <si>
    <t>Технічний нагляд за поточним ремонтом зупинок громадського транспорту</t>
  </si>
  <si>
    <t>Поточний ремонт</t>
  </si>
  <si>
    <t>Поточний ремонт зупинки громадського транспорту від Центрального ринку: зуп."Залізничний вокзал"</t>
  </si>
  <si>
    <t>від Центрального ринку: зуп."Залізничний вокзал"</t>
  </si>
  <si>
    <t>Поточний ремонт зупинки громадського транспорту від Центрального ринку: зуп."ЧСЗ"</t>
  </si>
  <si>
    <t>від Центрального ринку: зуп."ЧСЗ"</t>
  </si>
  <si>
    <t>Поточний ремонт зупинки громадського транспорту від Центрального ринку: зуп."Громадянська"</t>
  </si>
  <si>
    <t>від Центрального ринку: зуп."Громадянська"</t>
  </si>
  <si>
    <t>Поточний ремонт зупинки громадського транспорту від Центрального ринку: зуп."1-Слобідська"</t>
  </si>
  <si>
    <t>від Центрального ринку: зуп."1-Слобідська"</t>
  </si>
  <si>
    <t>Поточний ремонт зупинки громадського транспорту від Центрального ринку: зуп."3-Слобідська"</t>
  </si>
  <si>
    <t>від Центрального ринку: зуп."3-Слобідська"</t>
  </si>
  <si>
    <t>Поточний ремонт зупинки громадського транспорту від Центрального ринку: зуп."4-Слобідська"</t>
  </si>
  <si>
    <t>від Центрального ринку: зуп."4-Слобідська"</t>
  </si>
  <si>
    <t>Поточний ремонт зупинки громадського транспорту від Центрального ринку: зуп."6-Слобідська біля буд.119/4"</t>
  </si>
  <si>
    <t>від Центрального ринку: зуп."6-Слобідська біля буд.119/4"</t>
  </si>
  <si>
    <t>Поточний ремонт зупинки громадського транспорту від Центрального ринку: зуп."Погранична біля буд.119-б"</t>
  </si>
  <si>
    <t>від Центрального ринку: зуп."Погранична біля буд.119-б"</t>
  </si>
  <si>
    <t>Поточний ремонт зупинки громадського транспорту від Центрального ринку: зуп."Чкалова"</t>
  </si>
  <si>
    <t>від Центрального ринку: зуп."Чкалова"</t>
  </si>
  <si>
    <t>Поточний ремонт зупинки громадського транспорту від Центрального ринку: зуп."Корабелів"</t>
  </si>
  <si>
    <t>від Центрального ринку: зуп."Корабелів"</t>
  </si>
  <si>
    <t>Поточний ремонт зупинки громадського транспорту від Центрального ринку: зуп."Даля"</t>
  </si>
  <si>
    <t>від Центрального ринку: зуп."Даля"</t>
  </si>
  <si>
    <t>Поточний ремонт зупинки громадського транспорту від Центрального ринку: зуп."Погранична"</t>
  </si>
  <si>
    <t>від Центрального ринку: зуп."Погранична"</t>
  </si>
  <si>
    <t>Поточний ремонт зупинки громадського транспорту від Центрального ринку: зуп."6-Слобідська"</t>
  </si>
  <si>
    <t>від Центрального ринку: зуп."6-Слобідська"</t>
  </si>
  <si>
    <t>Поточний ремонт зупинки громадського транспорту від Центрального ринку: зуп."Образцова"</t>
  </si>
  <si>
    <t>від Центрального ринку: зуп."Образцова"</t>
  </si>
  <si>
    <t>ФОП Хіврич В.Г. (№2285501950)</t>
  </si>
  <si>
    <t xml:space="preserve">Поточний ремонт зупинки громадського транспорту Садова по вул.Кузнецька (походу руху, трамваю до центру) в  Заводському районі м. Миколаєва </t>
  </si>
  <si>
    <t xml:space="preserve"> Садова по вул.Кузнецька (походу руху, трамваю до центру) в  Заводському районі м. Миколаєва </t>
  </si>
  <si>
    <t>ФОП Дейнеко Іван Вікторович (№2989513713)</t>
  </si>
  <si>
    <t>Технічний нагляд</t>
  </si>
  <si>
    <t>ПП "БАРКЕТТ" (42882525)</t>
  </si>
  <si>
    <t>Поточний ремонт зупинки громадського транспорту у  Заводському районі м. Миколаєва по проспекту Центральному в районі будинку № 3, по вул. Крилова в районі будинку № 28 та по пр.Центральному стадіону</t>
  </si>
  <si>
    <t xml:space="preserve"> у  Заводському районі м. Миколаєва по проспекту Центральному в районі будинку № 3, по вул. Крилова в районі будинку № 28 та по пр.Центральному стадіону</t>
  </si>
  <si>
    <t>Поточний ремонт зупинки громадського транспорту біля житлового будинку по вул. Фалеєвська, 91 в  Заводському районі м. Миколаєва</t>
  </si>
  <si>
    <t xml:space="preserve"> біля житлового будинку по вул. Фалеєвська, 91 в  Заводському районі м. Миколаєва</t>
  </si>
  <si>
    <t>ВСЬОГО поточний ремонт зеленої зони</t>
  </si>
  <si>
    <t>Благоустрій зеленої зони біля заводу "Тесмі"</t>
  </si>
  <si>
    <t>зелена зони біля заводу "Тесмі"</t>
  </si>
  <si>
    <t>ВСЬОГО поточний ремонт дорожнього покриття</t>
  </si>
  <si>
    <t>Технічний нагляд за поточним ремонтом дорожнього покриття</t>
  </si>
  <si>
    <t>Поточний ремонт дорожнього покриття по пров. Кур’єрський у Заводському районі м.Миколаєва</t>
  </si>
  <si>
    <t>пров. Кур’єрський у Заводському районі м.Миколаєва</t>
  </si>
  <si>
    <t>Поточний ремонт дорожнього покриття по вул. 8 Поперечна у Заводському районі м.Миколаєва</t>
  </si>
  <si>
    <t>вул. 8 Поперечна у Заводському районі м.Миколаєва</t>
  </si>
  <si>
    <t>ПП "Будівельна Фірма"Миколаївавтодор" (№42677684)</t>
  </si>
  <si>
    <t>Поточний ремонт дорожнього покриття по вул. 7 Поперечна у Заводському районі м.Миколаєва</t>
  </si>
  <si>
    <t>вул. 7 Поперечна у Заводському районі м.Миколаєва</t>
  </si>
  <si>
    <t>ВСЬОГО поточний ремонт мереж зовнішнього освітлення</t>
  </si>
  <si>
    <t>КП ГДМБ (№ 03331466)</t>
  </si>
  <si>
    <t>Поточний ремонт мереж зовнішнього освітлення на розі вулиць Погранична та М.Морська у Заводському районі м.Миколаєва</t>
  </si>
  <si>
    <t xml:space="preserve"> на розі вулиць Погранична та М.Морська у Заводському районі м.Миколаєва</t>
  </si>
  <si>
    <t>Поточний ремонт мереж зовнішнього освітлення по вул. Покрівська від вул. Левадна до мосту через Бузький лиман в мкр. В.Корениха в Заводському районі м.Миколаєва</t>
  </si>
  <si>
    <t>вул. Покрівська від вул. Левадна до мосту через Бузький лиман в мкр. В.Корениха в Заводському районі м.Миколаєва</t>
  </si>
  <si>
    <t>ФОП Богатирьов А.П.                 (код 2491211419)</t>
  </si>
  <si>
    <t>Оцінка 19 кабельних ліній</t>
  </si>
  <si>
    <t>ТОВ "Светолюкс-Электромонтаж" (2600333242)</t>
  </si>
  <si>
    <t>Поточний ремонт зовнішнього електропостачання розподільчого щита за адресою: вул.Курортна, біля паркової зони у м.Миколаєві</t>
  </si>
  <si>
    <t>вул.Курортна, біля паркової зони у м.Миколаєві</t>
  </si>
  <si>
    <t>Поточний ремонт мереж зовнішнього освітлення по пр. Центральний, 6-А в Заводському районі м.Миколаєва</t>
  </si>
  <si>
    <t>пр. Центральний, 6-А в Заводському районі м.Миколаєва</t>
  </si>
  <si>
    <t>Поточний ремонт мереж зовнішнього освітлення по свер Спаський в Заводському районі м.Миколаєва</t>
  </si>
  <si>
    <t>сквер Спаський в Заводському районі м.Миколаєва</t>
  </si>
  <si>
    <t>Поточний ремонт майданчика під контейнери для ТПВ по вул.Крилова,38 у Заводському районі м.Миколаєва</t>
  </si>
  <si>
    <t>вул.Крилова,38 у Заводському районі м.Миколаєва</t>
  </si>
  <si>
    <t>Поточний ремонт майданчика для збору ТПВ по вул.Г.Карпенко,30 у Заводському районі м.Миколаєва</t>
  </si>
  <si>
    <t>вул.Г.Карпенко,30 у Заводському районі м.Миколаєва</t>
  </si>
  <si>
    <t>Поточний ремонт майданчика під контейнери для ТПВ по вул.Крилова,46, 46-А у Заводському районі м.Миколаєва</t>
  </si>
  <si>
    <t>вул.Крилова,46, 46-А у Заводському районі м.Миколаєва</t>
  </si>
  <si>
    <t>Поточний ремонт майданчика під контейнери для ТПВ по вул.4 Слобідська,88 у Заводському районі м.Миколаєва</t>
  </si>
  <si>
    <t xml:space="preserve"> вул.4 Слобідська,88 у Заводському районі м.Миколаєва</t>
  </si>
  <si>
    <t>Поточний ремонт майданчика під контейнери для ТПВ по пр.Центральний,4-А у Заводському районі м.Миколаєва</t>
  </si>
  <si>
    <t>пр.Центральний,4-А у Заводському районі м.Миколаєва</t>
  </si>
  <si>
    <t>ВСЬОГО поточний ремонт внутришньоквартальних проїздів</t>
  </si>
  <si>
    <t>Поточний ремонт внутрішньоквартальних проїздів по вул. Терасна, 1-9 у Заводському районі м.Миколаєва</t>
  </si>
  <si>
    <t>вул. Терасна, 1-9 у Заводському районі м.Миколаєва</t>
  </si>
  <si>
    <t>Поточний ремонт внутрішньоквартальних проїздів  по вул. Нікольська , 4, 4-А, 4-Б (частина дороги по вул. Робоча, від вул. Нікольська до б. Бузького) у Заводському районі м.Миколаєва</t>
  </si>
  <si>
    <t xml:space="preserve"> вул. Нікольська , 4, 4-А, 4-Б (частина дороги по вул. Робоча, від вул. Нікольська до б. Бузького) у Заводському районі м.Миколаєва</t>
  </si>
  <si>
    <t xml:space="preserve"> Поточний ремонт внутрішньоквартальних проїздів Каскадний сквер (Спаський спуск-б. Бузький)  у Заводському районі м.Миколаєва</t>
  </si>
  <si>
    <t xml:space="preserve"> Каскадний сквер (Спаський спуск-б. Бузький)  у Заводському районі м.Миколаєва</t>
  </si>
  <si>
    <t>Поточний ремонт внутрішньоквартальних проїздів  по вул. Нікольська (всі 7 корпусів; внутрішньодворовий простір) у Заводському районі м.Миколаєва</t>
  </si>
  <si>
    <t xml:space="preserve"> вул. Нікольська (всі 7 корпусів; внутрішньодворовий простір) у Заводському районі м.Миколаєва</t>
  </si>
  <si>
    <t>ТОВ "Миколаївавтодор" (№36954743)</t>
  </si>
  <si>
    <t>Поточний ремонт внутрішньоквартального проїзду  по пр. Центральний, 16 у Заводському районі м.Миколаєва</t>
  </si>
  <si>
    <t>пр. Центральний, 16 у Заводському районі м.Миколаєва</t>
  </si>
  <si>
    <t>Поточний ремонт внутрішньоквартальних проїздів по вул. Заводська, 13-17 у Заводському районі м.Миколаєва</t>
  </si>
  <si>
    <t>вул. Заводська, 13-17 у Заводському районі м.Миколаєва</t>
  </si>
  <si>
    <t>Поточний ремонт внутрішньоквартальних проїздів  по вул. бульвар Бузький, 3-Б, 5, 5-А, 5-Б, 9, 11 у Заводському районі м.Миколаєва</t>
  </si>
  <si>
    <t>вул. бульвар Бузький, 3-Б, 5, 5-А, 5-Б, 9, 11 у Заводському районі м.Миколаєва</t>
  </si>
  <si>
    <t>Поточний ремонт внутрішньоквартальних проїздів  по вул. Шосейна, 2, 6 у Заводському районі м.Миколаєва</t>
  </si>
  <si>
    <t>вул. Шосейна, 2, 6 у Заводському районі м.Миколаєва</t>
  </si>
  <si>
    <t>ВСЬОГО поточний ремонт дитячих ігрових майданчиків</t>
  </si>
  <si>
    <t>Поточний ремонт  дитячого ігрового  майданчику по вул. Лазурна, 4-А у Заводському районі  м.Миколаєва</t>
  </si>
  <si>
    <t>вул. Лазурна, 4-А у Заводському районі  м.Миколаєва</t>
  </si>
  <si>
    <t>ФОП Вернієнко В.В. (3148321699)</t>
  </si>
  <si>
    <t>Поточний ремонт  дитячого майданчику по вул. Озерна, 15-Б, 15-В у Заводському районі  м.Миколаєва</t>
  </si>
  <si>
    <t xml:space="preserve"> вул. Озерна, 15-Б, 15-В у Заводському районі  м.Миколаєва</t>
  </si>
  <si>
    <t>Поточний ремонт  дитячого ігрового  майданчику по вул. Озерна, 1, 1-А, вул. Лазурна, 6-А у Заводському районі  м.Миколаєва</t>
  </si>
  <si>
    <t xml:space="preserve"> вул. Озерна, 1, 1-А, вул. Лазурна, 6-А у Заводському районі  м.Миколаєва</t>
  </si>
  <si>
    <t>Поточний ремонт  дитячого ігрового  майданчику по вул. Лазурна, 28 у Заводському районі  м.Миколаєва</t>
  </si>
  <si>
    <t>вул. Лазурна, 28 у Заводському районі  м.Миколаєва</t>
  </si>
  <si>
    <t>Поточний ремонт дитячого ігрового майданчику по вул. Г. Карпенка, 37-Б у Заводському районі м.Миколаєва</t>
  </si>
  <si>
    <t>вул. Г. Карпенка, 37-Б у Заводському районі м.Миколаєва</t>
  </si>
  <si>
    <t>Поточний ремонт спортивного та дитячого  майданчиків по вул. Крилова, 8 у Заводському районі у м.Миколаєві</t>
  </si>
  <si>
    <t>вул. Крилова, 8 у Заводському районі у м.Миколаєві</t>
  </si>
  <si>
    <t>Поточний ремонт дитячого спортивно-ігрового майданчика по вул. Погранична, 47 в Заводському районі у м.Миколаєві</t>
  </si>
  <si>
    <t>вул. Погранична, 47 в Заводському районі у м.Миколаєві</t>
  </si>
  <si>
    <t>Поточний ремонт дитячого спортивно-ігрового майданчика по вул.Терасна, 13 Б в Заводському районі у м.Миколаєві</t>
  </si>
  <si>
    <t xml:space="preserve"> вул.Терасна, 13 Б в Заводському районі у м.Миколаєві</t>
  </si>
  <si>
    <t>ТОВ "МЕТЕОР-ЮГ"</t>
  </si>
  <si>
    <t>Поточний ремонт приміщення громадського пункту охорони правопорядку по вул.Робоча, буд.7</t>
  </si>
  <si>
    <t>вул.Робоча, буд.7</t>
  </si>
  <si>
    <t>Адміністрація Заводського району Миколаївської міської ради</t>
  </si>
  <si>
    <t>ПП "Віконце"</t>
  </si>
  <si>
    <t xml:space="preserve">Поточний ремонт </t>
  </si>
  <si>
    <t>Проведення поточного ремонту приміщень міської лікарні №5 із заміною вікон та дверей на металопластикові</t>
  </si>
  <si>
    <t>м. Миколаїв, просп. Богоявленський, 336</t>
  </si>
  <si>
    <t>КНВП "Тріботехніка"</t>
  </si>
  <si>
    <t>Проведення поточного ремонту приміщень міської лікарні №4 із заміною дверей на металопластикові</t>
  </si>
  <si>
    <t>м. Миколаїв, вул. Ад,Макарова,1</t>
  </si>
  <si>
    <t>Управління охорони здоров'я Миколаївської міської ради</t>
  </si>
  <si>
    <t>ФОП Королюк М.А. (технічний нагляд)</t>
  </si>
  <si>
    <t>Поточний ремонт дорожнього одягу дороги по вул. Галицинівській від буд. №50 до буд. №56 у Корабельному районі м. Миколаєва</t>
  </si>
  <si>
    <t>вул. Галицинівська від буд. №50 до буд. №56</t>
  </si>
  <si>
    <t>ФОП Гончаренко А.А.</t>
  </si>
  <si>
    <t>Поточний ремонт дороги по пров. Зимовий у Корабельному районі м. Миколаєва</t>
  </si>
  <si>
    <t>пров. Зимовий</t>
  </si>
  <si>
    <t>ФОП Стеценко О.М.</t>
  </si>
  <si>
    <t>Поточний ремонт дорожнього одягу дороги по вул. Прибузька  у Корабельному районі м. Миколаєва</t>
  </si>
  <si>
    <t>вул. Прибузька</t>
  </si>
  <si>
    <t>Поточний ремонт мереж вуличного освітлення по пров. Лесі Українки від вул. Лесі Українки до вул. Пшеніцина у Корабельному районі м. Миколаєва</t>
  </si>
  <si>
    <t>пров. Лесі Українки від вул. Лесі Українки до вул. Пшеніцина</t>
  </si>
  <si>
    <t>Поточний ремонт мереж вуличного освітлення по пров. Чернишевського у Корабельному районі м. Миколаєва</t>
  </si>
  <si>
    <t>пров. Чернишевського</t>
  </si>
  <si>
    <t>Поточний ремонт мереж вуличного освітлення по вул. Толстого від вул. Літньої до вул. Приміської у Корабельному районі м. Миколаєва</t>
  </si>
  <si>
    <t>вул. Толстого від вул. Літньої до вул. Приміської</t>
  </si>
  <si>
    <t>Поточний ремонт мереж вуличного освітлення по вул. Запорізька та вул. 4 Козацька в районі спортивного майданчику у Корабельному районі м. Миколаєва</t>
  </si>
  <si>
    <t>вул. Запорізька та вул. 4 Козацька в районі спортивного майданчику</t>
  </si>
  <si>
    <t>Поточний ремонт мереж вуличного освітлення вздовж берегової зони від вул. Новобудівної до вул. Металургів у Корабельному районі м. Миколаєва</t>
  </si>
  <si>
    <t>вул. Новобудівної до вул. Металургів</t>
  </si>
  <si>
    <t>Поточний ремонт мереж вуличного освітлення по Приозерній та вул. Єсеніна в районі дитячого майданчику у мкрн. Причепівка у Корабельному районі м. Миколаєва</t>
  </si>
  <si>
    <t>вул. Приозерна та вул. Єсеніна в районі дитячого майданчику у мкрн. Причепівка</t>
  </si>
  <si>
    <t>Поточний ремонт мереж вуличного освітлення по вул. Рибній – вул. Березовій у Корабельному районі м. Миколаєва</t>
  </si>
  <si>
    <t>вул. Рибна – вул. Березова</t>
  </si>
  <si>
    <t>Поточний ремонт мереж вуличного освітлення по вул. Новобудівній в районі кінологічного майданчику у Корабельному районі м. Миколаєва</t>
  </si>
  <si>
    <t>вул. Новобудівна в районі кінологічного майданчику</t>
  </si>
  <si>
    <t>Поточний ремонт мереж вуличного освітлення по вул. Металургів – пр. Богоявленський, 314 у Корабельному районі м. Миколаєва</t>
  </si>
  <si>
    <t>вул. Металургів – пр. Богоявленський, 315</t>
  </si>
  <si>
    <t>вул. Металургів – пр. Богоявленський, 314</t>
  </si>
  <si>
    <t>Поточний ремонт мереж вуличного освітлення по пров. Павлова та пров. 1 Прибузький у Корабельному районі м. Миколаєва</t>
  </si>
  <si>
    <t>пров. Павлова та пров. 1 Прибузький</t>
  </si>
  <si>
    <t>ФОП Петрушков А.Є.</t>
  </si>
  <si>
    <t>Поточний ремонт МАФ</t>
  </si>
  <si>
    <t>Поточний ремонт МАФ у Корабельному районі м. Миколаєва</t>
  </si>
  <si>
    <t>територія Корабельного району</t>
  </si>
  <si>
    <t>КП "Обрій-ДКП"</t>
  </si>
  <si>
    <t>Поточний ремонт МАФ, що здійснюється у Корабельному районі м. Миколаєва у 2019 році</t>
  </si>
  <si>
    <t>ФОП Дейнеко І.В. (технічний нагляд)</t>
  </si>
  <si>
    <t>Поточний ремонт огорожі по пр. Богоявленському від залізничного переїзду до буд. №311 та по пр. Богоявленському в районі перехрестя з вул. Гагаріна у Корабельному районі м. Миколаєва</t>
  </si>
  <si>
    <t>по пр. Богоявленському від залізничного переїзду до буд. №312</t>
  </si>
  <si>
    <t>по пр. Богоявленському від залізничного переїзду до буд. №311</t>
  </si>
  <si>
    <t>Поточний ремонт огорожі по пр. Богоявленському в районі перехрестя з вул. 295 Стрілецької дивізії та вул. Прибузької у Корабельному районі м. Миколаєва</t>
  </si>
  <si>
    <t>вул. 295 Стрілецької дивізії та вул. Прибузька</t>
  </si>
  <si>
    <t>Поточний ремонт зупинок</t>
  </si>
  <si>
    <t>Поточний ремонт зупинки громадського транспорту по об’їзній дорозі зупинка «вул. Фруктова» та зупинка «Хлібзавод» у Корабельному районі м. Миколаєва</t>
  </si>
  <si>
    <t>по об’їзній дорозі зупинка «вул. Фруктова» та зупинка «Хлібзавод»</t>
  </si>
  <si>
    <t>Поточний ремонт зупинки громадського транспорту по вул. Айвазовського зупинка «Ліцей» у Корабельному районі м. Миколаєва</t>
  </si>
  <si>
    <t>вул. Айвазовського зупинка «Ліцей»</t>
  </si>
  <si>
    <t>Поточний ремонт тротуарів</t>
  </si>
  <si>
    <t>Поточний ремонт тротуару по об’їзній дорозі від озера до зупинки «Єсеніна» у Корабельному районі м. Миколаєва</t>
  </si>
  <si>
    <t>по об’їзній дорозі від озера до зупинки «Єсеніна»</t>
  </si>
  <si>
    <t>ФОП Озейчук С.М</t>
  </si>
  <si>
    <t>Поточний ремонт тротуару по вул. Г. Сагайдачного ріг вул. Уральської у Корабельному районі м. Миколаєва</t>
  </si>
  <si>
    <t>вул. Г. Сагайдачного ріг вул. Уральської</t>
  </si>
  <si>
    <t>Поточний ремонт внутрішньоквартальних проїздів</t>
  </si>
  <si>
    <t>Поточний ремонт внутрішньоквартального проїзду по вул. Океанівській, 52-54 (зі східної сторони) у Корабельному районі м. Миколаєва</t>
  </si>
  <si>
    <t>вул. Океанівська, 52-54 (зі східної сторони)</t>
  </si>
  <si>
    <t>Поточний ремонт внутрішньоквартального проїзду по вул. Райдужна, 51 у Корабельному районі м. Миколаєва</t>
  </si>
  <si>
    <t>вул. Райдужна, 51</t>
  </si>
  <si>
    <t>ПП "Тігерон"</t>
  </si>
  <si>
    <t>Поточний ремонт дитячих та спортивних майданчиків</t>
  </si>
  <si>
    <t>Поточний ремонт дитячого та спортивного майданчиків по пр. Богоявленський, 295 в Корабельному районі м. Миколаєва</t>
  </si>
  <si>
    <t>пр. Богоявленський, 295</t>
  </si>
  <si>
    <t>Поточний ремонт конструкцій та елементів дитячих майданчиків за адресами: пр. Богоявленський, 325, 327 «Лінкор», пр. Корабелів, 2, 4 «Казка» та по пр. Корабелів, 11 у Корабельному районі м. Миколаєва</t>
  </si>
  <si>
    <t>пр. Богоявленський, 325, 327 «Лінкор», пр. Корабелів, 2, 4 «Казка» та по пр. Корабелів, 11</t>
  </si>
  <si>
    <t>Поточний ремонт дитячого майданчику по вул. Металургів, 34 в Корабельному районі м. Миколаєва</t>
  </si>
  <si>
    <t>вул. Металургів, 34</t>
  </si>
  <si>
    <t>Поточний ремонт дитячого та спортивного майданчиків по пр. Богоявленський, 448 (бібліотека) в Корабельному районі м. Миколаєва</t>
  </si>
  <si>
    <t xml:space="preserve"> пр. Богоявленський, 448</t>
  </si>
  <si>
    <t>Поточний ремонт дитячого майданчику по пр. Богоявленський, 323/2 у Корабельному районі м. Миколаєва</t>
  </si>
  <si>
    <t>пр. Богоявленський, 323/2</t>
  </si>
  <si>
    <t>ТОВ "Ніковіта-Сервіс"</t>
  </si>
  <si>
    <t>Поточний ремонт огорожі дитячого майданчику, розташованого за адресою: м. Миколаїв, пр. Богоявленський, 323/2</t>
  </si>
  <si>
    <t>Адміністрація Корабельного району Миколаївської міської ради</t>
  </si>
  <si>
    <t>ТОВ «ГЕРК»</t>
  </si>
  <si>
    <t>монтаж світильників, встановлення змішувачів, регулювання змивного бачка з ремонтом, очищення вручну внутрішніх поверхонь стін, антисептування стін, огрунтовка стелі та стін, вапняне фарбування, прочищення вентиляційних коробів, встановлення металевих дверних коробок, встановлення вентиляторів та фільтрів повітряних</t>
  </si>
  <si>
    <t>захисна споруда</t>
  </si>
  <si>
    <t>пр.Миру, 2а</t>
  </si>
  <si>
    <t>встановлення фільтрів повітряних</t>
  </si>
  <si>
    <t>вул. 8-Повздовжня,2с</t>
  </si>
  <si>
    <t>Управління з питань НС та ЦЗН ММР</t>
  </si>
  <si>
    <t>ФОП Дробуш Є.В.</t>
  </si>
  <si>
    <t xml:space="preserve">поточний ремонт приміщень  ЗОШ № 11 в м. Миколаєві </t>
  </si>
  <si>
    <t>Миколаївська
загальноосвітня школа І-ІІІ ступенів № 11
Миколаївської міської ради Миколаївської області</t>
  </si>
  <si>
    <t>54056                                                     м. Миколаїв,                        вул.Китобоїв,3</t>
  </si>
  <si>
    <t>ТОВ Інтехно</t>
  </si>
  <si>
    <t xml:space="preserve">поточний ремонт ігрової зони і роздягальні  ЗОШ № 19 в м. Миколаєві </t>
  </si>
  <si>
    <t>Миколаївська
загальноосвітня школа І-ІІІ ступенів № 19
Миколаївської міської ради Миколаївської області</t>
  </si>
  <si>
    <t>54018                                        м.Миколаїв,                       вул.Передова, 11-а</t>
  </si>
  <si>
    <t xml:space="preserve">ТОВ "Безпека Сервіс Південь"   </t>
  </si>
  <si>
    <t xml:space="preserve">поточний ремонт з облаштуванням пожежних дверей  ЗДО № 117 в м.Миколаєві </t>
  </si>
  <si>
    <t>Заклад дошкільної освіти № 117 м. Миколаєва</t>
  </si>
  <si>
    <t>54029                                      м.Миколаїв,                                вул.Шосейна,19</t>
  </si>
  <si>
    <t>ПП"Матадор"</t>
  </si>
  <si>
    <t xml:space="preserve">поточний ремонт облаштування вікон та дверей  ЗДО № 117 в м.Миколаєві </t>
  </si>
  <si>
    <t>ФОП Волошин</t>
  </si>
  <si>
    <t xml:space="preserve">поточний ремонт системи водовідведення  ЗДО № 101 в м.Миколаєві </t>
  </si>
  <si>
    <t>Заклад дошкільної освіти № 101"Дружба" м. Миколаєва</t>
  </si>
  <si>
    <t>54052                                           м.Миколаїв,                      пр.Корабелів,22</t>
  </si>
  <si>
    <t>ФОП Залітко В.В.</t>
  </si>
  <si>
    <t>поточний ремонт подвір'я ДНЗ № 83 в м. Миколаєві</t>
  </si>
  <si>
    <t>Дошкільний навчальний заклад № 83 "Казка"  м. Миколаєва</t>
  </si>
  <si>
    <t xml:space="preserve">54034                                        м.Миколаїв,             пр.Богоявленський 8-А </t>
  </si>
  <si>
    <t>ФОП Жорова М.А.</t>
  </si>
  <si>
    <t xml:space="preserve">поточний ремонт санвузлів  ЗОШ№ 40 в м.Миколаєві </t>
  </si>
  <si>
    <t>Миколаївська
загальноосвітня школа І-ІІІ ступенів № 40
Миколаївської міської ради Миколаївської області</t>
  </si>
  <si>
    <t>54050                               м. Миколаїв                        вул.Металургів, 97/1</t>
  </si>
  <si>
    <t xml:space="preserve">поточний ремонт ганку з улаштуванням пандусу у ЗОШ № 50 в м.Миколаєві </t>
  </si>
  <si>
    <t>Миколаївська
загальноосвітня школа І-ІІІ ступенів № 50
Миколаївської міської ради Миколаївської області</t>
  </si>
  <si>
    <t>54056
м. Миколаїв
пр. Миру, 50</t>
  </si>
  <si>
    <t>ФОП Жуковський В.Є.</t>
  </si>
  <si>
    <t>поточний ремонт приміщення з заміною металопластикових вікон  ЗОШ№50 в м.Миколвєві</t>
  </si>
  <si>
    <t>ФОП Сергієнко О.В.</t>
  </si>
  <si>
    <t xml:space="preserve">поточний ремонт паркану у ЗОШ № 37 в м.Миколаєві </t>
  </si>
  <si>
    <t>Миколаївська
загальноосвітня школа І-ІІІ ступенів № 37
Миколаївської міської ради Миколаївської області</t>
  </si>
  <si>
    <t>54002                              м. Миколаїв                        вул.Даля, 11-А</t>
  </si>
  <si>
    <t xml:space="preserve">поточний ремонт ганку з улаштуванням пандусу у ЗОШ № 34 в м.Миколаєві </t>
  </si>
  <si>
    <t>Миколаївська
загальноосвітня школа І-ІІІ ступенів № 34
Миколаївської міської ради Миколаївської області</t>
  </si>
  <si>
    <t>54017                                                      м. Миколаїв                        вул.Лягіна, 28</t>
  </si>
  <si>
    <t xml:space="preserve">поточний ремонт санвузлів  ЗОШ№ 34 в м.Миколаєві </t>
  </si>
  <si>
    <t>ФОП Вербицький Д.С.</t>
  </si>
  <si>
    <t>поточний ремонт приміщень із заміною протипожежних дверей  ЗОШ № 43 в м.Миколаєві</t>
  </si>
  <si>
    <t>Миколаївська
загальноосвітня школа І-ІІІ ступенів № 43
Миколаївської міської ради Миколаївської області</t>
  </si>
  <si>
    <t>54050                               м. Миколаїв                        прт.Богоявленський, 291</t>
  </si>
  <si>
    <t>поточний ремонт приміщень із заміною протипожежних дверей  ЗОШ № 33 в м.Миколаєві</t>
  </si>
  <si>
    <t>Миколаївська
загальноосвітня школа І-ІІІ ступенів № 33
Миколаївської міської ради Миколаївської області</t>
  </si>
  <si>
    <t>54052                                      м. Миколаїв                        вул.Океанівська, 12</t>
  </si>
  <si>
    <t>поточний ремонт приміщень із заміною протипожежних дверей  ЗОШ № 10 в м.Миколаєві</t>
  </si>
  <si>
    <t>Миколаївська загальноосвітня школа І-ІІІ ступенів № 10 Миколаївської міської ради Миколаївської області</t>
  </si>
  <si>
    <t>54034
м. Миколаїв, пр.Богоявленський, 20б</t>
  </si>
  <si>
    <t>ТОВ "Безпека Сервіс Південь"</t>
  </si>
  <si>
    <t>поточний ремонт приміщень із заміною протипожежних дверей  ЗОШ № 40 в м.Миколаєві</t>
  </si>
  <si>
    <t>Миколаївська
загальноосвітня школа І-ІІІ ступенів № 56
Миколаївської міської ради Миколаївської області</t>
  </si>
  <si>
    <t>54031                               м. Миколаїв                        вул. Космонавтов, 138-А</t>
  </si>
  <si>
    <t>ФОП Шапотюк М.М.</t>
  </si>
  <si>
    <t xml:space="preserve">поточний ремонт приміщення  ЗОШ№ 22 в м.Миколаєві </t>
  </si>
  <si>
    <t>Миколаївська
загальноосвітня школа І-ІІІ ступенів № 22
Миколаївської міської ради Миколаївської області</t>
  </si>
  <si>
    <t>54029                               м. Миколаїв                        вул. Робоча, 8</t>
  </si>
  <si>
    <t>ТОВ НДЦ "Будівельних конструкцій"</t>
  </si>
  <si>
    <t xml:space="preserve"> здійснення технічного стану будівельних конструкцій будівлі ЗОШ №   46  в м.Миколаєві </t>
  </si>
  <si>
    <t>Миколаївська
загальноосвітня школа І-ІІІ ступенів № 46
Миколаївської міської ради Миколаївської області</t>
  </si>
  <si>
    <t>54034
м. Миколаїв,
вул. 9 Поздовжня, 10</t>
  </si>
  <si>
    <t xml:space="preserve">поточний ремонт системи водовідведення  ЗОШ№ 45 в м.Миколаєві </t>
  </si>
  <si>
    <t xml:space="preserve">поточний ремонт санвузлів  ЗОШ№ 45 в м.Миколаєві </t>
  </si>
  <si>
    <t>Миколаївська загальноосвітня школа І-ІІІ ступенів № 45 Миколаївської міської ради Миколаївської області</t>
  </si>
  <si>
    <t>54018                                                      м.Миколаїв, вул. 4-а Повздовжня, 58</t>
  </si>
  <si>
    <t>ТОВ "Новікон"</t>
  </si>
  <si>
    <t xml:space="preserve">поточний ремонт приміщення з заміною металопластикових вікон  ЗОШ№ 12 в м.Миколаєві </t>
  </si>
  <si>
    <t>Миколаївська загальноосвітня школа І-ІІІ ступенів №12 Миколаївської міської ради Миколаївської області</t>
  </si>
  <si>
    <t>54039
м. Миколаїв,                                                          вул. 1-ша Екіпажна, 2</t>
  </si>
  <si>
    <t xml:space="preserve">поточний ремонт приміщень  Юридичного ліцея в м.Миколаєві </t>
  </si>
  <si>
    <t xml:space="preserve">Миколаївський Юридичний ліцей Миколаївської міської ради Миколаївської області
</t>
  </si>
  <si>
    <t>54056                                     м. Миколаїв                        пр.Миру, 23-Г</t>
  </si>
  <si>
    <t xml:space="preserve">поточний ремонт санвузлу  ЗОШ№ 6 в м.Миколаєві </t>
  </si>
  <si>
    <t>Миколаївська
загальноосвітня школа І-ІІІ ступенів № 6
Миколаївської міської ради Миколаївської області</t>
  </si>
  <si>
    <t>54038                                     м. Миколаїв                        вул. Курортна, 2А</t>
  </si>
  <si>
    <t xml:space="preserve">поточний ремонт ганку з улаштуванням пандусу  ЗОШ№ 6 в м.Миколаєві </t>
  </si>
  <si>
    <t xml:space="preserve">поточний ремонт системи водовідведення  ЗОШ№ 46 в м.Миколаєві </t>
  </si>
  <si>
    <t>ТОВ "Фенікс Юг"</t>
  </si>
  <si>
    <t>поточний ремонт покрівлі: "Вогнезахисна обробка сумішшю ДСА-2 елементів деревяних конструкцій блоку № 1, 2, 5 спортзалу, актового залу, малого залу ЗОШ № 53 в м.Миколаєві "</t>
  </si>
  <si>
    <t>Миколаївська
загальноосвітня школа І-ІІІ ступенів № 53
Миколаївської міської ради Миколаївської області</t>
  </si>
  <si>
    <t>54003                               м. Миколаїв                        вул.Потьомкінська, 154</t>
  </si>
  <si>
    <t xml:space="preserve">поточний ремонт  зовнішніх мереж водопостачання ЗОШ№ 61 в м.Миколаєві </t>
  </si>
  <si>
    <t>Миколаївська
загальноосвітня школа І-ІІІ ступенів № 61
Миколаївської міської ради Миколаївської області</t>
  </si>
  <si>
    <t>54036
м. Миколаїв
вул. Олександра Матросова, 2</t>
  </si>
  <si>
    <t xml:space="preserve">поточний ремонт ганку з улаштуванням пандусу  ЗОШ№ 43 в м.Миколаєві </t>
  </si>
  <si>
    <t xml:space="preserve">поточний ремонт санвузлу  ЗОШ№ 12 в м.Миколаєві </t>
  </si>
  <si>
    <t>ТОВ "Інотех-Сервіс"</t>
  </si>
  <si>
    <t xml:space="preserve">поточний ремонт санвузлів  ЗОШ№ 20 в м.Миколаєві </t>
  </si>
  <si>
    <t>Миколаївська
загальноосвітня школа І-ІІІ ступенів № 20
Миколаївської міської ради Миколаївської області</t>
  </si>
  <si>
    <t>54056
м. Миколаїв
вул. Космонавтів, 70</t>
  </si>
  <si>
    <t xml:space="preserve">поточний ремонт приміщень  ЗОШ№ 10 в м.Миколаєві </t>
  </si>
  <si>
    <t>поточний ремонт приміщень із заміною протипожежних дверей  ЗОШ № 30 в м.Миколаєві</t>
  </si>
  <si>
    <t>Миколаївська
загальноосвітня школа І-ІІІ ступенів № 30
Миколаївської міської ради Миколаївської області</t>
  </si>
  <si>
    <t>54007
м. Миколаїв
вул. Квітнева, 50</t>
  </si>
  <si>
    <t>поточний ремонт приміщень із заміною  дверей  ЗОШ № 54 в м.Миколаєві</t>
  </si>
  <si>
    <t>Миколаївська
загальноосвітня школа І-ІІІ ступенів № 54
Миколаївської міської ради Миколаївської області</t>
  </si>
  <si>
    <t>54052
м. Миколаїв
пр. Корабелів, 10</t>
  </si>
  <si>
    <t>ФОП Поліщук</t>
  </si>
  <si>
    <t>Поточний ремонт системи енергопостачання  ДНЗ № 77  в м.Миколаєві</t>
  </si>
  <si>
    <t>Дошкільний навчальний заклад № 77 «Сонечко» м.Миколаєва</t>
  </si>
  <si>
    <t>54017 м.Миколаїв,вул.Громадянська , 48 Б</t>
  </si>
  <si>
    <t>поточний ремонт системи опалення  ЗОШ№ 48 в м.Миколаєві</t>
  </si>
  <si>
    <t>Миколаївська загальноосвітня школа І-ІІІ ступенів № 48Миколаївської міської ради Миколаївської області</t>
  </si>
  <si>
    <t>54052                                      м. Миколаїв                        вул.Генерала Попеля, 164</t>
  </si>
  <si>
    <t>поточний ремонт будівлі з заміною дверей Будинку творчості дітей та юнацтва Інгульського району в м.Миколаєві</t>
  </si>
  <si>
    <t xml:space="preserve">Будинок творчості дітей та юнацтва Інгульського району </t>
  </si>
  <si>
    <t>54028
м. Миколаїв
вул. Космонавтів, 128А</t>
  </si>
  <si>
    <t>ФОП Хандобіна Т.В.</t>
  </si>
  <si>
    <t>поточний рмеонт автомобіля Део-Ланос управління ММР в м.Миколаїв</t>
  </si>
  <si>
    <t>Група з централізованого господарського обслуговування</t>
  </si>
  <si>
    <t>54001 м. Миколаїв  вул. Інженерна, 3</t>
  </si>
  <si>
    <t>ТОВ "Кінбурн-Аква"</t>
  </si>
  <si>
    <t xml:space="preserve">поточний ремонт свердловини  ЗОШ № 61 в м.Миколаєві </t>
  </si>
  <si>
    <t>Миколаївська загальноосвітня школа І-ІІІ ступенів № 61 Миколаївської міської ради Миколаївської області</t>
  </si>
  <si>
    <t>Управління освіти Миколаївської міської ради</t>
  </si>
  <si>
    <t>ТОВ "Південьгідробуд"</t>
  </si>
  <si>
    <t>поточний ремонт приміщень</t>
  </si>
  <si>
    <t>адмінбудівля(приміщення їдальні)</t>
  </si>
  <si>
    <t>вул. Адміральська,20</t>
  </si>
  <si>
    <t>Виконавчий комітет Миколаївської міської ради</t>
  </si>
  <si>
    <t>Виконавець робіт/послуг (підрядник)</t>
  </si>
  <si>
    <t>Виконано, тис.грн. (з трьома дес.знаками)</t>
  </si>
  <si>
    <t>Види робіт/послуг (розшифрувати)</t>
  </si>
  <si>
    <t>Назва об'єкту</t>
  </si>
  <si>
    <t>Адреса</t>
  </si>
  <si>
    <t>тис.грн.</t>
  </si>
  <si>
    <t xml:space="preserve">Інформація про виконання поточних ремонтів за 1 півріччя  2019 року по  бюджету м. Миколаєва в розрізі головних розпорядників коштів </t>
  </si>
</sst>
</file>

<file path=xl/styles.xml><?xml version="1.0" encoding="utf-8"?>
<styleSheet xmlns="http://schemas.openxmlformats.org/spreadsheetml/2006/main">
  <numFmts count="5">
    <numFmt numFmtId="164" formatCode="#,##0.000\ _₴"/>
    <numFmt numFmtId="165" formatCode="0.000"/>
    <numFmt numFmtId="166" formatCode="#,##0.000"/>
    <numFmt numFmtId="167" formatCode="_-* #,##0.00\ _₴_-;\-* #,##0.00\ _₴_-;_-* &quot;-&quot;??\ _₴_-;_-@_-"/>
    <numFmt numFmtId="168" formatCode="#,##0.00_ ;\-#,##0.00\ 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Helv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26" fillId="0" borderId="0"/>
  </cellStyleXfs>
  <cellXfs count="2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164" fontId="3" fillId="0" borderId="2" xfId="0" applyNumberFormat="1" applyFont="1" applyBorder="1"/>
    <xf numFmtId="0" fontId="2" fillId="0" borderId="1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/>
    <xf numFmtId="165" fontId="3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5" fontId="5" fillId="0" borderId="1" xfId="2" applyNumberFormat="1" applyFont="1" applyFill="1" applyBorder="1" applyAlignment="1">
      <alignment vertical="top"/>
    </xf>
    <xf numFmtId="165" fontId="5" fillId="0" borderId="2" xfId="2" applyNumberFormat="1" applyFont="1" applyFill="1" applyBorder="1" applyAlignment="1">
      <alignment vertical="top"/>
    </xf>
    <xf numFmtId="49" fontId="5" fillId="0" borderId="1" xfId="2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/>
    <xf numFmtId="165" fontId="2" fillId="0" borderId="2" xfId="0" applyNumberFormat="1" applyFont="1" applyBorder="1" applyAlignment="1">
      <alignment vertical="center" wrapText="1"/>
    </xf>
    <xf numFmtId="49" fontId="5" fillId="0" borderId="1" xfId="3" applyNumberFormat="1" applyFont="1" applyFill="1" applyBorder="1" applyAlignment="1">
      <alignment vertical="top" wrapText="1"/>
    </xf>
    <xf numFmtId="165" fontId="2" fillId="0" borderId="2" xfId="0" applyNumberFormat="1" applyFont="1" applyBorder="1" applyAlignment="1"/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2" fontId="5" fillId="0" borderId="4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right" vertical="top"/>
    </xf>
    <xf numFmtId="49" fontId="5" fillId="0" borderId="6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top" wrapText="1"/>
    </xf>
    <xf numFmtId="165" fontId="3" fillId="0" borderId="5" xfId="0" applyNumberFormat="1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5" fontId="3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166" fontId="5" fillId="2" borderId="1" xfId="1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165" fontId="9" fillId="3" borderId="1" xfId="0" applyNumberFormat="1" applyFont="1" applyFill="1" applyBorder="1" applyAlignment="1">
      <alignment horizontal="center" vertical="top"/>
    </xf>
    <xf numFmtId="166" fontId="10" fillId="0" borderId="1" xfId="0" applyNumberFormat="1" applyFont="1" applyFill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top"/>
    </xf>
    <xf numFmtId="165" fontId="6" fillId="3" borderId="1" xfId="0" applyNumberFormat="1" applyFont="1" applyFill="1" applyBorder="1" applyAlignment="1">
      <alignment vertical="top"/>
    </xf>
    <xf numFmtId="166" fontId="12" fillId="3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vertical="top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166" fontId="13" fillId="3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vertical="top"/>
    </xf>
    <xf numFmtId="0" fontId="2" fillId="2" borderId="1" xfId="5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165" fontId="6" fillId="0" borderId="1" xfId="0" applyNumberFormat="1" applyFont="1" applyFill="1" applyBorder="1" applyAlignment="1">
      <alignment vertical="top" wrapText="1"/>
    </xf>
    <xf numFmtId="168" fontId="14" fillId="2" borderId="1" xfId="0" applyNumberFormat="1" applyFont="1" applyFill="1" applyBorder="1" applyAlignment="1">
      <alignment vertical="top" wrapText="1"/>
    </xf>
    <xf numFmtId="166" fontId="13" fillId="3" borderId="1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left" vertical="top" wrapText="1"/>
    </xf>
    <xf numFmtId="168" fontId="5" fillId="3" borderId="1" xfId="0" applyNumberFormat="1" applyFont="1" applyFill="1" applyBorder="1" applyAlignment="1">
      <alignment vertical="top" wrapText="1"/>
    </xf>
    <xf numFmtId="166" fontId="1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5" fontId="6" fillId="0" borderId="3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165" fontId="6" fillId="0" borderId="9" xfId="0" applyNumberFormat="1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/>
    </xf>
    <xf numFmtId="166" fontId="14" fillId="2" borderId="1" xfId="0" applyNumberFormat="1" applyFont="1" applyFill="1" applyBorder="1" applyAlignment="1">
      <alignment horizontal="center" vertical="top" wrapText="1"/>
    </xf>
    <xf numFmtId="168" fontId="5" fillId="3" borderId="3" xfId="0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165" fontId="6" fillId="3" borderId="1" xfId="0" applyNumberFormat="1" applyFont="1" applyFill="1" applyBorder="1" applyAlignment="1">
      <alignment horizontal="left" vertical="top" wrapText="1"/>
    </xf>
    <xf numFmtId="166" fontId="15" fillId="2" borderId="1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3" xfId="5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2" fillId="2" borderId="9" xfId="5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168" fontId="13" fillId="2" borderId="3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4" fontId="14" fillId="2" borderId="1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0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0" xfId="0" applyFont="1" applyFill="1"/>
    <xf numFmtId="165" fontId="6" fillId="0" borderId="6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left"/>
    </xf>
    <xf numFmtId="165" fontId="17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166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left" vertical="distributed"/>
    </xf>
    <xf numFmtId="166" fontId="2" fillId="0" borderId="3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distributed"/>
    </xf>
    <xf numFmtId="166" fontId="2" fillId="0" borderId="3" xfId="0" applyNumberFormat="1" applyFont="1" applyFill="1" applyBorder="1" applyAlignment="1">
      <alignment horizontal="right"/>
    </xf>
    <xf numFmtId="0" fontId="19" fillId="0" borderId="3" xfId="0" applyFont="1" applyBorder="1" applyAlignment="1">
      <alignment vertical="top" wrapText="1"/>
    </xf>
    <xf numFmtId="0" fontId="2" fillId="0" borderId="3" xfId="0" applyFont="1" applyFill="1" applyBorder="1" applyAlignment="1">
      <alignment horizontal="center" vertical="distributed"/>
    </xf>
    <xf numFmtId="166" fontId="2" fillId="0" borderId="9" xfId="0" applyNumberFormat="1" applyFont="1" applyFill="1" applyBorder="1" applyAlignment="1">
      <alignment horizontal="right"/>
    </xf>
    <xf numFmtId="0" fontId="19" fillId="0" borderId="9" xfId="0" applyFont="1" applyBorder="1" applyAlignment="1">
      <alignment vertical="top" wrapText="1"/>
    </xf>
    <xf numFmtId="0" fontId="2" fillId="0" borderId="9" xfId="0" applyFont="1" applyFill="1" applyBorder="1" applyAlignment="1">
      <alignment horizontal="center" vertical="distributed"/>
    </xf>
    <xf numFmtId="166" fontId="2" fillId="0" borderId="1" xfId="0" applyNumberFormat="1" applyFont="1" applyFill="1" applyBorder="1" applyAlignment="1">
      <alignment horizontal="right"/>
    </xf>
    <xf numFmtId="0" fontId="19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distributed" vertical="distributed"/>
    </xf>
    <xf numFmtId="0" fontId="5" fillId="0" borderId="12" xfId="0" applyFont="1" applyFill="1" applyBorder="1" applyAlignment="1">
      <alignment vertical="top" wrapText="1"/>
    </xf>
    <xf numFmtId="166" fontId="5" fillId="0" borderId="1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66" fontId="2" fillId="0" borderId="12" xfId="0" applyNumberFormat="1" applyFont="1" applyFill="1" applyBorder="1" applyAlignment="1">
      <alignment horizontal="right"/>
    </xf>
    <xf numFmtId="0" fontId="2" fillId="2" borderId="0" xfId="0" applyFont="1" applyFill="1"/>
    <xf numFmtId="165" fontId="9" fillId="2" borderId="1" xfId="0" applyNumberFormat="1" applyFont="1" applyFill="1" applyBorder="1" applyAlignment="1">
      <alignment horizontal="center"/>
    </xf>
    <xf numFmtId="166" fontId="18" fillId="2" borderId="1" xfId="0" applyNumberFormat="1" applyFont="1" applyFill="1" applyBorder="1" applyAlignment="1"/>
    <xf numFmtId="0" fontId="11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8" fillId="2" borderId="1" xfId="0" applyFont="1" applyFill="1" applyBorder="1" applyAlignment="1"/>
    <xf numFmtId="165" fontId="18" fillId="2" borderId="1" xfId="0" applyNumberFormat="1" applyFont="1" applyFill="1" applyBorder="1" applyAlignment="1"/>
    <xf numFmtId="0" fontId="14" fillId="2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49" fontId="21" fillId="2" borderId="9" xfId="0" applyNumberFormat="1" applyFont="1" applyFill="1" applyBorder="1" applyAlignment="1">
      <alignment wrapText="1"/>
    </xf>
    <xf numFmtId="49" fontId="5" fillId="2" borderId="9" xfId="0" applyNumberFormat="1" applyFont="1" applyFill="1" applyBorder="1" applyAlignment="1">
      <alignment wrapText="1"/>
    </xf>
    <xf numFmtId="0" fontId="14" fillId="2" borderId="9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166" fontId="22" fillId="2" borderId="1" xfId="0" applyNumberFormat="1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5" fillId="2" borderId="9" xfId="0" applyFont="1" applyFill="1" applyBorder="1" applyAlignment="1">
      <alignment vertical="top" wrapText="1"/>
    </xf>
    <xf numFmtId="0" fontId="5" fillId="2" borderId="1" xfId="0" applyFont="1" applyFill="1" applyBorder="1" applyAlignment="1"/>
    <xf numFmtId="0" fontId="18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20" fillId="2" borderId="9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166" fontId="20" fillId="2" borderId="1" xfId="0" applyNumberFormat="1" applyFont="1" applyFill="1" applyBorder="1" applyAlignment="1">
      <alignment wrapText="1"/>
    </xf>
    <xf numFmtId="0" fontId="20" fillId="2" borderId="9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20" fillId="6" borderId="9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0" fontId="18" fillId="2" borderId="9" xfId="0" applyFont="1" applyFill="1" applyBorder="1" applyAlignment="1"/>
    <xf numFmtId="0" fontId="20" fillId="2" borderId="9" xfId="0" applyFont="1" applyFill="1" applyBorder="1" applyAlignment="1"/>
    <xf numFmtId="0" fontId="20" fillId="2" borderId="9" xfId="0" applyFont="1" applyFill="1" applyBorder="1" applyAlignment="1">
      <alignment vertical="center" wrapText="1"/>
    </xf>
    <xf numFmtId="0" fontId="20" fillId="2" borderId="1" xfId="0" applyFont="1" applyFill="1" applyBorder="1" applyAlignment="1"/>
    <xf numFmtId="165" fontId="20" fillId="2" borderId="1" xfId="0" applyNumberFormat="1" applyFont="1" applyFill="1" applyBorder="1" applyAlignment="1"/>
    <xf numFmtId="0" fontId="20" fillId="2" borderId="3" xfId="0" applyFont="1" applyFill="1" applyBorder="1" applyAlignment="1">
      <alignment vertical="center" wrapText="1"/>
    </xf>
    <xf numFmtId="0" fontId="23" fillId="2" borderId="1" xfId="0" applyFont="1" applyFill="1" applyBorder="1" applyAlignment="1"/>
    <xf numFmtId="0" fontId="24" fillId="2" borderId="1" xfId="0" applyFont="1" applyFill="1" applyBorder="1" applyAlignment="1">
      <alignment horizontal="left" vertical="center" wrapText="1"/>
    </xf>
    <xf numFmtId="4" fontId="20" fillId="2" borderId="9" xfId="0" applyNumberFormat="1" applyFont="1" applyFill="1" applyBorder="1" applyAlignment="1">
      <alignment wrapText="1"/>
    </xf>
    <xf numFmtId="4" fontId="20" fillId="2" borderId="1" xfId="0" applyNumberFormat="1" applyFont="1" applyFill="1" applyBorder="1" applyAlignment="1">
      <alignment wrapText="1"/>
    </xf>
    <xf numFmtId="0" fontId="20" fillId="2" borderId="3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20" fillId="7" borderId="1" xfId="0" applyNumberFormat="1" applyFont="1" applyFill="1" applyBorder="1" applyAlignment="1">
      <alignment wrapText="1"/>
    </xf>
    <xf numFmtId="0" fontId="20" fillId="5" borderId="3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166" fontId="20" fillId="7" borderId="1" xfId="0" applyNumberFormat="1" applyFont="1" applyFill="1" applyBorder="1" applyAlignment="1">
      <alignment wrapText="1"/>
    </xf>
    <xf numFmtId="0" fontId="20" fillId="2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9" fillId="0" borderId="1" xfId="0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left" wrapText="1"/>
    </xf>
    <xf numFmtId="165" fontId="15" fillId="0" borderId="1" xfId="0" applyNumberFormat="1" applyFont="1" applyFill="1" applyBorder="1" applyAlignment="1">
      <alignment horizontal="right"/>
    </xf>
    <xf numFmtId="165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165" fontId="18" fillId="0" borderId="0" xfId="0" applyNumberFormat="1" applyFont="1" applyFill="1"/>
    <xf numFmtId="165" fontId="2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6" fillId="3" borderId="0" xfId="0" applyFont="1" applyFill="1"/>
    <xf numFmtId="0" fontId="9" fillId="3" borderId="1" xfId="0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righ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horizontal="left"/>
    </xf>
    <xf numFmtId="165" fontId="19" fillId="0" borderId="1" xfId="0" applyNumberFormat="1" applyFont="1" applyBorder="1" applyAlignment="1">
      <alignment horizontal="right"/>
    </xf>
    <xf numFmtId="165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left" vertical="center" wrapText="1"/>
    </xf>
    <xf numFmtId="165" fontId="19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left" wrapText="1"/>
    </xf>
    <xf numFmtId="0" fontId="25" fillId="0" borderId="11" xfId="0" applyFont="1" applyBorder="1" applyAlignment="1">
      <alignment horizontal="center" wrapText="1"/>
    </xf>
    <xf numFmtId="0" fontId="6" fillId="3" borderId="0" xfId="0" applyFont="1" applyFill="1" applyAlignment="1">
      <alignment vertical="center"/>
    </xf>
    <xf numFmtId="165" fontId="6" fillId="3" borderId="1" xfId="0" applyNumberFormat="1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left"/>
    </xf>
    <xf numFmtId="165" fontId="6" fillId="3" borderId="8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justify" wrapText="1"/>
    </xf>
    <xf numFmtId="165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165" fontId="6" fillId="3" borderId="8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165" fontId="6" fillId="3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5" fillId="3" borderId="5" xfId="0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right" vertical="center" wrapText="1"/>
    </xf>
    <xf numFmtId="49" fontId="6" fillId="3" borderId="2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5" fillId="0" borderId="0" xfId="0" applyFont="1"/>
    <xf numFmtId="165" fontId="9" fillId="0" borderId="1" xfId="0" applyNumberFormat="1" applyFont="1" applyFill="1" applyBorder="1"/>
    <xf numFmtId="165" fontId="6" fillId="0" borderId="1" xfId="0" applyNumberFormat="1" applyFont="1" applyFill="1" applyBorder="1"/>
    <xf numFmtId="0" fontId="6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3" fillId="0" borderId="0" xfId="0" applyFont="1" applyFill="1" applyBorder="1" applyAlignment="1">
      <alignment horizontal="right" wrapText="1"/>
    </xf>
    <xf numFmtId="0" fontId="3" fillId="0" borderId="0" xfId="0" applyFont="1" applyFill="1" applyAlignment="1">
      <alignment horizontal="center" vertical="top" wrapText="1"/>
    </xf>
  </cellXfs>
  <cellStyles count="8">
    <cellStyle name="Обычный" xfId="0" builtinId="0"/>
    <cellStyle name="Обычный 2" xfId="6"/>
    <cellStyle name="Обычный 3" xfId="5"/>
    <cellStyle name="Обычный_1" xfId="4"/>
    <cellStyle name="Обычный_1 кв.2019 1216020" xfId="3"/>
    <cellStyle name="Обычный_1 півр. 2018" xfId="2"/>
    <cellStyle name="Стиль 1" xfId="7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5"/>
  <sheetViews>
    <sheetView tabSelected="1" workbookViewId="0">
      <pane ySplit="4" topLeftCell="A5" activePane="bottomLeft" state="frozen"/>
      <selection pane="bottomLeft" activeCell="M12" sqref="M12"/>
    </sheetView>
  </sheetViews>
  <sheetFormatPr defaultColWidth="9.140625" defaultRowHeight="12.75"/>
  <cols>
    <col min="1" max="1" width="26.7109375" style="1" customWidth="1"/>
    <col min="2" max="2" width="35.28515625" style="1" customWidth="1"/>
    <col min="3" max="3" width="25.85546875" style="1" customWidth="1"/>
    <col min="4" max="4" width="20.28515625" style="2" customWidth="1"/>
    <col min="5" max="5" width="31.140625" style="1" bestFit="1" customWidth="1"/>
    <col min="6" max="16384" width="9.140625" style="1"/>
  </cols>
  <sheetData>
    <row r="1" spans="1:6">
      <c r="A1" s="292" t="s">
        <v>871</v>
      </c>
      <c r="B1" s="292"/>
      <c r="C1" s="292"/>
      <c r="D1" s="292"/>
      <c r="E1" s="292"/>
    </row>
    <row r="2" spans="1:6">
      <c r="A2" s="291" t="s">
        <v>870</v>
      </c>
      <c r="B2" s="291"/>
      <c r="C2" s="291"/>
      <c r="D2" s="291"/>
      <c r="E2" s="291"/>
    </row>
    <row r="3" spans="1:6" s="290" customFormat="1">
      <c r="A3" s="289" t="s">
        <v>869</v>
      </c>
      <c r="B3" s="289" t="s">
        <v>868</v>
      </c>
      <c r="C3" s="289" t="s">
        <v>867</v>
      </c>
      <c r="D3" s="289" t="s">
        <v>866</v>
      </c>
      <c r="E3" s="289" t="s">
        <v>865</v>
      </c>
    </row>
    <row r="4" spans="1:6">
      <c r="A4" s="289"/>
      <c r="B4" s="289"/>
      <c r="C4" s="289"/>
      <c r="D4" s="289"/>
      <c r="E4" s="289"/>
    </row>
    <row r="5" spans="1:6" s="111" customFormat="1" ht="15.75">
      <c r="A5" s="216" t="s">
        <v>864</v>
      </c>
      <c r="B5" s="216"/>
      <c r="C5" s="216"/>
      <c r="D5" s="216"/>
      <c r="E5" s="216"/>
    </row>
    <row r="6" spans="1:6" s="285" customFormat="1" ht="15">
      <c r="A6" s="110" t="s">
        <v>863</v>
      </c>
      <c r="B6" s="288" t="s">
        <v>862</v>
      </c>
      <c r="C6" s="287" t="s">
        <v>861</v>
      </c>
      <c r="D6" s="287">
        <v>151.28004999999999</v>
      </c>
      <c r="E6" s="287" t="s">
        <v>860</v>
      </c>
    </row>
    <row r="7" spans="1:6" s="285" customFormat="1" ht="15">
      <c r="A7" s="220"/>
      <c r="B7" s="219" t="s">
        <v>323</v>
      </c>
      <c r="C7" s="217" t="s">
        <v>322</v>
      </c>
      <c r="D7" s="286">
        <f>SUM(D6:D6)</f>
        <v>151.28004999999999</v>
      </c>
      <c r="E7" s="217" t="s">
        <v>322</v>
      </c>
    </row>
    <row r="8" spans="1:6" s="111" customFormat="1" ht="15.75">
      <c r="A8" s="229" t="s">
        <v>859</v>
      </c>
      <c r="B8" s="229"/>
      <c r="C8" s="229"/>
      <c r="D8" s="229"/>
      <c r="E8" s="229"/>
    </row>
    <row r="9" spans="1:6" s="273" customFormat="1" ht="38.25">
      <c r="A9" s="278" t="s">
        <v>828</v>
      </c>
      <c r="B9" s="277" t="s">
        <v>858</v>
      </c>
      <c r="C9" s="276" t="s">
        <v>857</v>
      </c>
      <c r="D9" s="275">
        <f>27.018</f>
        <v>27.018000000000001</v>
      </c>
      <c r="E9" s="284" t="s">
        <v>856</v>
      </c>
    </row>
    <row r="10" spans="1:6" s="273" customFormat="1" ht="38.25">
      <c r="A10" s="283" t="s">
        <v>855</v>
      </c>
      <c r="B10" s="277" t="s">
        <v>854</v>
      </c>
      <c r="C10" s="280" t="s">
        <v>853</v>
      </c>
      <c r="D10" s="282">
        <f>6.9324+5.985</f>
        <v>12.917400000000001</v>
      </c>
      <c r="E10" s="274" t="s">
        <v>852</v>
      </c>
    </row>
    <row r="11" spans="1:6" s="273" customFormat="1" ht="63.75">
      <c r="A11" s="281" t="s">
        <v>851</v>
      </c>
      <c r="B11" s="258" t="s">
        <v>850</v>
      </c>
      <c r="C11" s="280" t="s">
        <v>849</v>
      </c>
      <c r="D11" s="279">
        <f>18</f>
        <v>18</v>
      </c>
      <c r="E11" s="274" t="s">
        <v>763</v>
      </c>
    </row>
    <row r="12" spans="1:6" s="273" customFormat="1" ht="38.25">
      <c r="A12" s="278" t="s">
        <v>848</v>
      </c>
      <c r="B12" s="277" t="s">
        <v>847</v>
      </c>
      <c r="C12" s="276" t="s">
        <v>846</v>
      </c>
      <c r="D12" s="275">
        <v>38.156999999999996</v>
      </c>
      <c r="E12" s="274" t="s">
        <v>745</v>
      </c>
      <c r="F12" s="254"/>
    </row>
    <row r="13" spans="1:6" s="254" customFormat="1" ht="38.25">
      <c r="A13" s="259" t="s">
        <v>845</v>
      </c>
      <c r="B13" s="272" t="s">
        <v>844</v>
      </c>
      <c r="C13" s="257" t="s">
        <v>843</v>
      </c>
      <c r="D13" s="271">
        <v>17.53</v>
      </c>
      <c r="E13" s="255" t="s">
        <v>842</v>
      </c>
    </row>
    <row r="14" spans="1:6" s="254" customFormat="1" ht="51">
      <c r="A14" s="267" t="s">
        <v>770</v>
      </c>
      <c r="B14" s="258" t="s">
        <v>769</v>
      </c>
      <c r="C14" s="263" t="s">
        <v>795</v>
      </c>
      <c r="D14" s="269">
        <v>11.993259999999999</v>
      </c>
      <c r="E14" s="266" t="s">
        <v>784</v>
      </c>
    </row>
    <row r="15" spans="1:6" s="254" customFormat="1" ht="51">
      <c r="A15" s="267" t="s">
        <v>841</v>
      </c>
      <c r="B15" s="258" t="s">
        <v>840</v>
      </c>
      <c r="C15" s="263" t="s">
        <v>839</v>
      </c>
      <c r="D15" s="269">
        <v>11.993259999999999</v>
      </c>
      <c r="E15" s="266" t="s">
        <v>745</v>
      </c>
    </row>
    <row r="16" spans="1:6" s="254" customFormat="1" ht="51">
      <c r="A16" s="267" t="s">
        <v>838</v>
      </c>
      <c r="B16" s="258" t="s">
        <v>837</v>
      </c>
      <c r="C16" s="263" t="s">
        <v>836</v>
      </c>
      <c r="D16" s="269">
        <v>23.99362</v>
      </c>
      <c r="E16" s="266" t="s">
        <v>745</v>
      </c>
    </row>
    <row r="17" spans="1:5" s="254" customFormat="1" ht="38.25">
      <c r="A17" s="258" t="s">
        <v>793</v>
      </c>
      <c r="B17" s="258" t="s">
        <v>792</v>
      </c>
      <c r="C17" s="263" t="s">
        <v>835</v>
      </c>
      <c r="D17" s="269">
        <v>41.576000000000001</v>
      </c>
      <c r="E17" s="266" t="s">
        <v>784</v>
      </c>
    </row>
    <row r="18" spans="1:5" s="254" customFormat="1" ht="51">
      <c r="A18" s="267" t="s">
        <v>834</v>
      </c>
      <c r="B18" s="258" t="s">
        <v>833</v>
      </c>
      <c r="C18" s="263" t="s">
        <v>832</v>
      </c>
      <c r="D18" s="269">
        <v>22.127420000000001</v>
      </c>
      <c r="E18" s="268" t="s">
        <v>831</v>
      </c>
    </row>
    <row r="19" spans="1:5" s="254" customFormat="1" ht="38.25">
      <c r="A19" s="258" t="s">
        <v>813</v>
      </c>
      <c r="B19" s="258" t="s">
        <v>812</v>
      </c>
      <c r="C19" s="263" t="s">
        <v>830</v>
      </c>
      <c r="D19" s="269">
        <v>126.6</v>
      </c>
      <c r="E19" s="264" t="s">
        <v>454</v>
      </c>
    </row>
    <row r="20" spans="1:5" s="254" customFormat="1" ht="51">
      <c r="A20" s="267" t="s">
        <v>787</v>
      </c>
      <c r="B20" s="258" t="s">
        <v>786</v>
      </c>
      <c r="C20" s="263" t="s">
        <v>829</v>
      </c>
      <c r="D20" s="269">
        <v>69.991259999999997</v>
      </c>
      <c r="E20" s="266" t="s">
        <v>745</v>
      </c>
    </row>
    <row r="21" spans="1:5" s="254" customFormat="1" ht="51">
      <c r="A21" s="267" t="s">
        <v>828</v>
      </c>
      <c r="B21" s="258" t="s">
        <v>827</v>
      </c>
      <c r="C21" s="263" t="s">
        <v>826</v>
      </c>
      <c r="D21" s="269">
        <v>28.12548</v>
      </c>
      <c r="E21" s="266" t="s">
        <v>745</v>
      </c>
    </row>
    <row r="22" spans="1:5" s="254" customFormat="1" ht="89.25">
      <c r="A22" s="270" t="s">
        <v>825</v>
      </c>
      <c r="B22" s="258" t="s">
        <v>824</v>
      </c>
      <c r="C22" s="263" t="s">
        <v>823</v>
      </c>
      <c r="D22" s="269">
        <v>74.835999999999999</v>
      </c>
      <c r="E22" s="268" t="s">
        <v>822</v>
      </c>
    </row>
    <row r="23" spans="1:5" s="254" customFormat="1" ht="51">
      <c r="A23" s="258" t="s">
        <v>805</v>
      </c>
      <c r="B23" s="258" t="s">
        <v>804</v>
      </c>
      <c r="C23" s="263" t="s">
        <v>821</v>
      </c>
      <c r="D23" s="269">
        <v>57.518549999999998</v>
      </c>
      <c r="E23" s="268" t="s">
        <v>767</v>
      </c>
    </row>
    <row r="24" spans="1:5" s="254" customFormat="1" ht="51">
      <c r="A24" s="267" t="s">
        <v>819</v>
      </c>
      <c r="B24" s="258" t="s">
        <v>818</v>
      </c>
      <c r="C24" s="263" t="s">
        <v>820</v>
      </c>
      <c r="D24" s="269">
        <v>70</v>
      </c>
      <c r="E24" s="264" t="s">
        <v>454</v>
      </c>
    </row>
    <row r="25" spans="1:5" s="254" customFormat="1" ht="51">
      <c r="A25" s="267" t="s">
        <v>819</v>
      </c>
      <c r="B25" s="258" t="s">
        <v>818</v>
      </c>
      <c r="C25" s="263" t="s">
        <v>817</v>
      </c>
      <c r="D25" s="269">
        <v>126.6</v>
      </c>
      <c r="E25" s="264" t="s">
        <v>454</v>
      </c>
    </row>
    <row r="26" spans="1:5" s="254" customFormat="1" ht="51">
      <c r="A26" s="267" t="s">
        <v>816</v>
      </c>
      <c r="B26" s="258" t="s">
        <v>815</v>
      </c>
      <c r="C26" s="263" t="s">
        <v>814</v>
      </c>
      <c r="D26" s="269">
        <v>41.546210000000002</v>
      </c>
      <c r="E26" s="266" t="s">
        <v>745</v>
      </c>
    </row>
    <row r="27" spans="1:5" s="254" customFormat="1" ht="51">
      <c r="A27" s="258" t="s">
        <v>813</v>
      </c>
      <c r="B27" s="258" t="s">
        <v>812</v>
      </c>
      <c r="C27" s="263" t="s">
        <v>811</v>
      </c>
      <c r="D27" s="269">
        <v>52.661999999999999</v>
      </c>
      <c r="E27" s="268" t="s">
        <v>810</v>
      </c>
    </row>
    <row r="28" spans="1:5" s="254" customFormat="1" ht="38.25">
      <c r="A28" s="258" t="s">
        <v>809</v>
      </c>
      <c r="B28" s="258" t="s">
        <v>808</v>
      </c>
      <c r="C28" s="263" t="s">
        <v>807</v>
      </c>
      <c r="D28" s="269">
        <v>51.99662</v>
      </c>
      <c r="E28" s="266" t="s">
        <v>745</v>
      </c>
    </row>
    <row r="29" spans="1:5" s="254" customFormat="1" ht="51">
      <c r="A29" s="267" t="s">
        <v>770</v>
      </c>
      <c r="B29" s="258" t="s">
        <v>769</v>
      </c>
      <c r="C29" s="263" t="s">
        <v>806</v>
      </c>
      <c r="D29" s="269">
        <v>57.783669000000003</v>
      </c>
      <c r="E29" s="268" t="s">
        <v>767</v>
      </c>
    </row>
    <row r="30" spans="1:5" s="254" customFormat="1" ht="51">
      <c r="A30" s="258" t="s">
        <v>805</v>
      </c>
      <c r="B30" s="258" t="s">
        <v>804</v>
      </c>
      <c r="C30" s="263" t="s">
        <v>803</v>
      </c>
      <c r="D30" s="269">
        <v>30</v>
      </c>
      <c r="E30" s="268" t="s">
        <v>802</v>
      </c>
    </row>
    <row r="31" spans="1:5" s="254" customFormat="1" ht="51">
      <c r="A31" s="270" t="s">
        <v>801</v>
      </c>
      <c r="B31" s="258" t="s">
        <v>800</v>
      </c>
      <c r="C31" s="263" t="s">
        <v>799</v>
      </c>
      <c r="D31" s="269">
        <v>74.835999999999999</v>
      </c>
      <c r="E31" s="268" t="s">
        <v>798</v>
      </c>
    </row>
    <row r="32" spans="1:5" s="254" customFormat="1" ht="51">
      <c r="A32" s="270" t="s">
        <v>797</v>
      </c>
      <c r="B32" s="258" t="s">
        <v>796</v>
      </c>
      <c r="C32" s="263" t="s">
        <v>795</v>
      </c>
      <c r="D32" s="269">
        <v>12</v>
      </c>
      <c r="E32" s="268" t="s">
        <v>794</v>
      </c>
    </row>
    <row r="33" spans="1:6" s="254" customFormat="1" ht="51">
      <c r="A33" s="259" t="s">
        <v>793</v>
      </c>
      <c r="B33" s="258" t="s">
        <v>792</v>
      </c>
      <c r="C33" s="263" t="s">
        <v>791</v>
      </c>
      <c r="D33" s="262">
        <v>11.993259999999999</v>
      </c>
      <c r="E33" s="266" t="s">
        <v>745</v>
      </c>
    </row>
    <row r="34" spans="1:6" s="254" customFormat="1" ht="51">
      <c r="A34" s="259" t="s">
        <v>790</v>
      </c>
      <c r="B34" s="258" t="s">
        <v>789</v>
      </c>
      <c r="C34" s="263" t="s">
        <v>788</v>
      </c>
      <c r="D34" s="262">
        <v>11.993259999999999</v>
      </c>
      <c r="E34" s="261" t="s">
        <v>784</v>
      </c>
    </row>
    <row r="35" spans="1:6" s="254" customFormat="1" ht="51">
      <c r="A35" s="267" t="s">
        <v>787</v>
      </c>
      <c r="B35" s="258" t="s">
        <v>786</v>
      </c>
      <c r="C35" s="263" t="s">
        <v>785</v>
      </c>
      <c r="D35" s="262">
        <v>11.993259999999999</v>
      </c>
      <c r="E35" s="261" t="s">
        <v>784</v>
      </c>
    </row>
    <row r="36" spans="1:6" s="254" customFormat="1" ht="51">
      <c r="A36" s="259" t="s">
        <v>782</v>
      </c>
      <c r="B36" s="258" t="s">
        <v>781</v>
      </c>
      <c r="C36" s="263" t="s">
        <v>783</v>
      </c>
      <c r="D36" s="262">
        <v>126.61924</v>
      </c>
      <c r="E36" s="266" t="s">
        <v>745</v>
      </c>
    </row>
    <row r="37" spans="1:6" s="254" customFormat="1" ht="51">
      <c r="A37" s="259" t="s">
        <v>782</v>
      </c>
      <c r="B37" s="258" t="s">
        <v>781</v>
      </c>
      <c r="C37" s="265" t="s">
        <v>780</v>
      </c>
      <c r="D37" s="262">
        <v>70</v>
      </c>
      <c r="E37" s="264" t="s">
        <v>454</v>
      </c>
    </row>
    <row r="38" spans="1:6" s="254" customFormat="1" ht="51">
      <c r="A38" s="259" t="s">
        <v>779</v>
      </c>
      <c r="B38" s="258" t="s">
        <v>778</v>
      </c>
      <c r="C38" s="265" t="s">
        <v>777</v>
      </c>
      <c r="D38" s="262">
        <v>41.576000000000001</v>
      </c>
      <c r="E38" s="261" t="s">
        <v>776</v>
      </c>
    </row>
    <row r="39" spans="1:6" s="254" customFormat="1" ht="51">
      <c r="A39" s="259" t="s">
        <v>773</v>
      </c>
      <c r="B39" s="258" t="s">
        <v>772</v>
      </c>
      <c r="C39" s="257" t="s">
        <v>775</v>
      </c>
      <c r="D39" s="262">
        <v>52.661999999999999</v>
      </c>
      <c r="E39" s="261" t="s">
        <v>774</v>
      </c>
    </row>
    <row r="40" spans="1:6" s="254" customFormat="1" ht="51">
      <c r="A40" s="259" t="s">
        <v>773</v>
      </c>
      <c r="B40" s="258" t="s">
        <v>772</v>
      </c>
      <c r="C40" s="265" t="s">
        <v>771</v>
      </c>
      <c r="D40" s="262">
        <v>147.33699999999999</v>
      </c>
      <c r="E40" s="264" t="s">
        <v>454</v>
      </c>
    </row>
    <row r="41" spans="1:6" s="254" customFormat="1" ht="51">
      <c r="A41" s="259" t="s">
        <v>770</v>
      </c>
      <c r="B41" s="258" t="s">
        <v>769</v>
      </c>
      <c r="C41" s="263" t="s">
        <v>768</v>
      </c>
      <c r="D41" s="262">
        <v>72.2</v>
      </c>
      <c r="E41" s="261" t="s">
        <v>767</v>
      </c>
    </row>
    <row r="42" spans="1:6" s="254" customFormat="1" ht="38.25">
      <c r="A42" s="258" t="s">
        <v>766</v>
      </c>
      <c r="B42" s="258" t="s">
        <v>765</v>
      </c>
      <c r="C42" s="260" t="s">
        <v>764</v>
      </c>
      <c r="D42" s="256">
        <v>30</v>
      </c>
      <c r="E42" s="255" t="s">
        <v>763</v>
      </c>
    </row>
    <row r="43" spans="1:6" s="254" customFormat="1" ht="38.25">
      <c r="A43" s="259" t="s">
        <v>762</v>
      </c>
      <c r="B43" s="258" t="s">
        <v>761</v>
      </c>
      <c r="C43" s="257" t="s">
        <v>760</v>
      </c>
      <c r="D43" s="256">
        <v>32</v>
      </c>
      <c r="E43" s="255" t="s">
        <v>759</v>
      </c>
    </row>
    <row r="44" spans="1:6" s="254" customFormat="1" ht="38.25">
      <c r="A44" s="259" t="s">
        <v>756</v>
      </c>
      <c r="B44" s="258" t="s">
        <v>755</v>
      </c>
      <c r="C44" s="257" t="s">
        <v>758</v>
      </c>
      <c r="D44" s="256">
        <f>20+22.862</f>
        <v>42.861999999999995</v>
      </c>
      <c r="E44" s="255" t="s">
        <v>757</v>
      </c>
    </row>
    <row r="45" spans="1:6" s="254" customFormat="1" ht="51">
      <c r="A45" s="259" t="s">
        <v>756</v>
      </c>
      <c r="B45" s="258" t="s">
        <v>755</v>
      </c>
      <c r="C45" s="257" t="s">
        <v>754</v>
      </c>
      <c r="D45" s="256">
        <v>11.8</v>
      </c>
      <c r="E45" s="255" t="s">
        <v>753</v>
      </c>
    </row>
    <row r="46" spans="1:6" s="254" customFormat="1" ht="51">
      <c r="A46" s="259" t="s">
        <v>752</v>
      </c>
      <c r="B46" s="258" t="s">
        <v>751</v>
      </c>
      <c r="C46" s="257" t="s">
        <v>750</v>
      </c>
      <c r="D46" s="256">
        <v>74.835999999999999</v>
      </c>
      <c r="E46" s="255" t="s">
        <v>749</v>
      </c>
    </row>
    <row r="47" spans="1:6" s="254" customFormat="1" ht="51">
      <c r="A47" s="259" t="s">
        <v>748</v>
      </c>
      <c r="B47" s="258" t="s">
        <v>747</v>
      </c>
      <c r="C47" s="257" t="s">
        <v>746</v>
      </c>
      <c r="D47" s="256">
        <v>74.8</v>
      </c>
      <c r="E47" s="255" t="s">
        <v>745</v>
      </c>
    </row>
    <row r="48" spans="1:6" s="240" customFormat="1">
      <c r="A48" s="246"/>
      <c r="B48" s="245" t="s">
        <v>323</v>
      </c>
      <c r="C48" s="244" t="s">
        <v>322</v>
      </c>
      <c r="D48" s="243">
        <f>SUM(D9:D47)</f>
        <v>1912.4737689999999</v>
      </c>
      <c r="E48" s="242" t="s">
        <v>322</v>
      </c>
      <c r="F48" s="241"/>
    </row>
    <row r="49" spans="1:6" s="240" customFormat="1" ht="15.75">
      <c r="A49" s="253" t="s">
        <v>744</v>
      </c>
      <c r="B49" s="253"/>
      <c r="C49" s="253"/>
      <c r="D49" s="253"/>
      <c r="E49" s="253"/>
      <c r="F49" s="241"/>
    </row>
    <row r="50" spans="1:6" s="240" customFormat="1" ht="25.5">
      <c r="A50" s="250" t="s">
        <v>743</v>
      </c>
      <c r="B50" s="250" t="s">
        <v>740</v>
      </c>
      <c r="C50" s="252" t="s">
        <v>742</v>
      </c>
      <c r="D50" s="251">
        <v>9.7170000000000005</v>
      </c>
      <c r="E50" s="247" t="s">
        <v>738</v>
      </c>
      <c r="F50" s="241"/>
    </row>
    <row r="51" spans="1:6" s="240" customFormat="1" ht="165.75">
      <c r="A51" s="152" t="s">
        <v>741</v>
      </c>
      <c r="B51" s="250" t="s">
        <v>740</v>
      </c>
      <c r="C51" s="249" t="s">
        <v>739</v>
      </c>
      <c r="D51" s="248">
        <v>90.68</v>
      </c>
      <c r="E51" s="247" t="s">
        <v>738</v>
      </c>
      <c r="F51" s="241"/>
    </row>
    <row r="52" spans="1:6" s="240" customFormat="1">
      <c r="A52" s="246"/>
      <c r="B52" s="245" t="s">
        <v>323</v>
      </c>
      <c r="C52" s="244" t="s">
        <v>322</v>
      </c>
      <c r="D52" s="243">
        <f>SUM(D50:D51)</f>
        <v>100.39700000000001</v>
      </c>
      <c r="E52" s="242" t="s">
        <v>322</v>
      </c>
      <c r="F52" s="241"/>
    </row>
    <row r="53" spans="1:6" ht="15.75">
      <c r="A53" s="216" t="s">
        <v>737</v>
      </c>
      <c r="B53" s="216"/>
      <c r="C53" s="216"/>
      <c r="D53" s="216"/>
      <c r="E53" s="216"/>
    </row>
    <row r="54" spans="1:6" ht="38.25">
      <c r="A54" s="51" t="s">
        <v>734</v>
      </c>
      <c r="B54" s="51" t="s">
        <v>736</v>
      </c>
      <c r="C54" s="51" t="s">
        <v>724</v>
      </c>
      <c r="D54" s="239">
        <v>76.904359999999997</v>
      </c>
      <c r="E54" s="237" t="s">
        <v>735</v>
      </c>
    </row>
    <row r="55" spans="1:6" ht="38.25">
      <c r="A55" s="51" t="s">
        <v>734</v>
      </c>
      <c r="B55" s="51" t="s">
        <v>733</v>
      </c>
      <c r="C55" s="51" t="s">
        <v>724</v>
      </c>
      <c r="D55" s="239">
        <v>119.06887999999999</v>
      </c>
      <c r="E55" s="237" t="s">
        <v>723</v>
      </c>
    </row>
    <row r="56" spans="1:6" ht="51">
      <c r="A56" s="51" t="s">
        <v>732</v>
      </c>
      <c r="B56" s="51" t="s">
        <v>731</v>
      </c>
      <c r="C56" s="51" t="s">
        <v>724</v>
      </c>
      <c r="D56" s="239">
        <v>198.08946</v>
      </c>
      <c r="E56" s="237" t="s">
        <v>723</v>
      </c>
    </row>
    <row r="57" spans="1:6" ht="38.25">
      <c r="A57" s="51" t="s">
        <v>730</v>
      </c>
      <c r="B57" s="51" t="s">
        <v>729</v>
      </c>
      <c r="C57" s="51" t="s">
        <v>724</v>
      </c>
      <c r="D57" s="239">
        <v>22.442350000000001</v>
      </c>
      <c r="E57" s="237" t="s">
        <v>723</v>
      </c>
    </row>
    <row r="58" spans="1:6" ht="76.5">
      <c r="A58" s="51" t="s">
        <v>728</v>
      </c>
      <c r="B58" s="51" t="s">
        <v>727</v>
      </c>
      <c r="C58" s="51" t="s">
        <v>724</v>
      </c>
      <c r="D58" s="239">
        <v>84.931139999999999</v>
      </c>
      <c r="E58" s="237" t="s">
        <v>723</v>
      </c>
    </row>
    <row r="59" spans="1:6" ht="51">
      <c r="A59" s="51" t="s">
        <v>726</v>
      </c>
      <c r="B59" s="51" t="s">
        <v>725</v>
      </c>
      <c r="C59" s="51" t="s">
        <v>724</v>
      </c>
      <c r="D59" s="239">
        <v>196.91423</v>
      </c>
      <c r="E59" s="237" t="s">
        <v>723</v>
      </c>
    </row>
    <row r="60" spans="1:6" ht="51">
      <c r="A60" s="237" t="s">
        <v>722</v>
      </c>
      <c r="B60" s="237" t="s">
        <v>721</v>
      </c>
      <c r="C60" s="235" t="s">
        <v>718</v>
      </c>
      <c r="D60" s="236">
        <v>195.71413000000001</v>
      </c>
      <c r="E60" s="235" t="s">
        <v>671</v>
      </c>
    </row>
    <row r="61" spans="1:6" ht="51">
      <c r="A61" s="237" t="s">
        <v>722</v>
      </c>
      <c r="B61" s="237" t="s">
        <v>721</v>
      </c>
      <c r="C61" s="235" t="s">
        <v>718</v>
      </c>
      <c r="D61" s="236">
        <v>2.9126599999999998</v>
      </c>
      <c r="E61" s="235" t="s">
        <v>665</v>
      </c>
    </row>
    <row r="62" spans="1:6" ht="51">
      <c r="A62" s="237" t="s">
        <v>720</v>
      </c>
      <c r="B62" s="237" t="s">
        <v>719</v>
      </c>
      <c r="C62" s="235" t="s">
        <v>718</v>
      </c>
      <c r="D62" s="236">
        <v>196.86511999999999</v>
      </c>
      <c r="E62" s="235" t="s">
        <v>671</v>
      </c>
    </row>
    <row r="63" spans="1:6" ht="51">
      <c r="A63" s="237" t="s">
        <v>720</v>
      </c>
      <c r="B63" s="237" t="s">
        <v>719</v>
      </c>
      <c r="C63" s="235" t="s">
        <v>718</v>
      </c>
      <c r="D63" s="236">
        <v>2.9211900000000002</v>
      </c>
      <c r="E63" s="235" t="s">
        <v>665</v>
      </c>
    </row>
    <row r="64" spans="1:6" ht="38.25">
      <c r="A64" s="237" t="s">
        <v>717</v>
      </c>
      <c r="B64" s="237" t="s">
        <v>716</v>
      </c>
      <c r="C64" s="235" t="s">
        <v>712</v>
      </c>
      <c r="D64" s="236">
        <v>89.098070000000007</v>
      </c>
      <c r="E64" s="235" t="s">
        <v>715</v>
      </c>
    </row>
    <row r="65" spans="1:5" ht="38.25">
      <c r="A65" s="237" t="s">
        <v>717</v>
      </c>
      <c r="B65" s="237" t="s">
        <v>716</v>
      </c>
      <c r="C65" s="235" t="s">
        <v>712</v>
      </c>
      <c r="D65" s="236">
        <v>1.2898700000000001</v>
      </c>
      <c r="E65" s="235" t="s">
        <v>665</v>
      </c>
    </row>
    <row r="66" spans="1:5" ht="38.25">
      <c r="A66" s="237" t="s">
        <v>714</v>
      </c>
      <c r="B66" s="237" t="s">
        <v>713</v>
      </c>
      <c r="C66" s="235" t="s">
        <v>712</v>
      </c>
      <c r="D66" s="236">
        <v>148.24789000000001</v>
      </c>
      <c r="E66" s="235" t="s">
        <v>715</v>
      </c>
    </row>
    <row r="67" spans="1:5" ht="38.25">
      <c r="A67" s="237" t="s">
        <v>714</v>
      </c>
      <c r="B67" s="237" t="s">
        <v>713</v>
      </c>
      <c r="C67" s="235" t="s">
        <v>712</v>
      </c>
      <c r="D67" s="236">
        <v>2.1371099999999998</v>
      </c>
      <c r="E67" s="235" t="s">
        <v>665</v>
      </c>
    </row>
    <row r="68" spans="1:5" ht="51">
      <c r="A68" s="237" t="s">
        <v>711</v>
      </c>
      <c r="B68" s="237" t="s">
        <v>710</v>
      </c>
      <c r="C68" s="235" t="s">
        <v>707</v>
      </c>
      <c r="D68" s="236">
        <v>197.11053999999999</v>
      </c>
      <c r="E68" s="235" t="s">
        <v>695</v>
      </c>
    </row>
    <row r="69" spans="1:5" ht="51">
      <c r="A69" s="237" t="s">
        <v>709</v>
      </c>
      <c r="B69" s="237" t="s">
        <v>708</v>
      </c>
      <c r="C69" s="235" t="s">
        <v>707</v>
      </c>
      <c r="D69" s="236">
        <v>197.10082</v>
      </c>
      <c r="E69" s="235" t="s">
        <v>695</v>
      </c>
    </row>
    <row r="70" spans="1:5" ht="51">
      <c r="A70" s="237" t="s">
        <v>709</v>
      </c>
      <c r="B70" s="237" t="s">
        <v>708</v>
      </c>
      <c r="C70" s="235" t="s">
        <v>707</v>
      </c>
      <c r="D70" s="236">
        <v>2.89188</v>
      </c>
      <c r="E70" s="235" t="s">
        <v>701</v>
      </c>
    </row>
    <row r="71" spans="1:5" ht="63.75">
      <c r="A71" s="237" t="s">
        <v>706</v>
      </c>
      <c r="B71" s="237" t="s">
        <v>705</v>
      </c>
      <c r="C71" s="235" t="s">
        <v>696</v>
      </c>
      <c r="D71" s="236">
        <v>197.03743</v>
      </c>
      <c r="E71" s="235" t="s">
        <v>695</v>
      </c>
    </row>
    <row r="72" spans="1:5" ht="63.75">
      <c r="A72" s="237" t="s">
        <v>706</v>
      </c>
      <c r="B72" s="237" t="s">
        <v>705</v>
      </c>
      <c r="C72" s="235" t="s">
        <v>696</v>
      </c>
      <c r="D72" s="236">
        <v>2.7799</v>
      </c>
      <c r="E72" s="235" t="s">
        <v>701</v>
      </c>
    </row>
    <row r="73" spans="1:5" ht="76.5">
      <c r="A73" s="237" t="s">
        <v>704</v>
      </c>
      <c r="B73" s="237" t="s">
        <v>702</v>
      </c>
      <c r="C73" s="235" t="s">
        <v>696</v>
      </c>
      <c r="D73" s="236">
        <v>195.04149000000001</v>
      </c>
      <c r="E73" s="235" t="s">
        <v>695</v>
      </c>
    </row>
    <row r="74" spans="1:5" ht="76.5">
      <c r="A74" s="237" t="s">
        <v>703</v>
      </c>
      <c r="B74" s="237" t="s">
        <v>702</v>
      </c>
      <c r="C74" s="235" t="s">
        <v>696</v>
      </c>
      <c r="D74" s="236">
        <v>2.74701</v>
      </c>
      <c r="E74" s="235" t="s">
        <v>701</v>
      </c>
    </row>
    <row r="75" spans="1:5" ht="25.5">
      <c r="A75" s="237" t="s">
        <v>698</v>
      </c>
      <c r="B75" s="237" t="s">
        <v>697</v>
      </c>
      <c r="C75" s="235" t="s">
        <v>696</v>
      </c>
      <c r="D75" s="236">
        <v>51.746360000000003</v>
      </c>
      <c r="E75" s="235" t="s">
        <v>695</v>
      </c>
    </row>
    <row r="76" spans="1:5" ht="25.5">
      <c r="A76" s="237" t="s">
        <v>698</v>
      </c>
      <c r="B76" s="237" t="s">
        <v>697</v>
      </c>
      <c r="C76" s="235" t="s">
        <v>696</v>
      </c>
      <c r="D76" s="236">
        <v>0.75156000000000001</v>
      </c>
      <c r="E76" s="235" t="s">
        <v>701</v>
      </c>
    </row>
    <row r="77" spans="1:5" ht="38.25">
      <c r="A77" s="237" t="s">
        <v>698</v>
      </c>
      <c r="B77" s="237" t="s">
        <v>700</v>
      </c>
      <c r="C77" s="235" t="s">
        <v>696</v>
      </c>
      <c r="D77" s="236">
        <v>26.947199999999999</v>
      </c>
      <c r="E77" s="235" t="s">
        <v>699</v>
      </c>
    </row>
    <row r="78" spans="1:5" ht="25.5">
      <c r="A78" s="237" t="s">
        <v>698</v>
      </c>
      <c r="B78" s="237" t="s">
        <v>697</v>
      </c>
      <c r="C78" s="235" t="s">
        <v>696</v>
      </c>
      <c r="D78" s="236">
        <v>28.24165</v>
      </c>
      <c r="E78" s="235" t="s">
        <v>695</v>
      </c>
    </row>
    <row r="79" spans="1:5" ht="51">
      <c r="A79" s="237" t="s">
        <v>694</v>
      </c>
      <c r="B79" s="237" t="s">
        <v>693</v>
      </c>
      <c r="C79" s="235" t="s">
        <v>7</v>
      </c>
      <c r="D79" s="236">
        <v>146.99797000000001</v>
      </c>
      <c r="E79" s="235" t="s">
        <v>6</v>
      </c>
    </row>
    <row r="80" spans="1:5" ht="51">
      <c r="A80" s="237" t="s">
        <v>694</v>
      </c>
      <c r="B80" s="237" t="s">
        <v>693</v>
      </c>
      <c r="C80" s="235" t="s">
        <v>7</v>
      </c>
      <c r="D80" s="236">
        <v>1.7848299999999999</v>
      </c>
      <c r="E80" s="235" t="s">
        <v>665</v>
      </c>
    </row>
    <row r="81" spans="1:5" ht="51">
      <c r="A81" s="237" t="s">
        <v>692</v>
      </c>
      <c r="B81" s="237" t="s">
        <v>690</v>
      </c>
      <c r="C81" s="235" t="s">
        <v>7</v>
      </c>
      <c r="D81" s="236">
        <v>23.185479999999998</v>
      </c>
      <c r="E81" s="235" t="s">
        <v>6</v>
      </c>
    </row>
    <row r="82" spans="1:5" ht="51">
      <c r="A82" s="237" t="s">
        <v>691</v>
      </c>
      <c r="B82" s="237" t="s">
        <v>690</v>
      </c>
      <c r="C82" s="235" t="s">
        <v>7</v>
      </c>
      <c r="D82" s="236">
        <v>0.27171000000000001</v>
      </c>
      <c r="E82" s="235" t="s">
        <v>665</v>
      </c>
    </row>
    <row r="83" spans="1:5" ht="51">
      <c r="A83" s="237" t="s">
        <v>689</v>
      </c>
      <c r="B83" s="237" t="s">
        <v>688</v>
      </c>
      <c r="C83" s="235" t="s">
        <v>7</v>
      </c>
      <c r="D83" s="236">
        <v>31.55143</v>
      </c>
      <c r="E83" s="235" t="s">
        <v>6</v>
      </c>
    </row>
    <row r="84" spans="1:5" ht="51">
      <c r="A84" s="237" t="s">
        <v>689</v>
      </c>
      <c r="B84" s="237" t="s">
        <v>688</v>
      </c>
      <c r="C84" s="235" t="s">
        <v>7</v>
      </c>
      <c r="D84" s="236">
        <v>0.36975000000000002</v>
      </c>
      <c r="E84" s="235" t="s">
        <v>665</v>
      </c>
    </row>
    <row r="85" spans="1:5" ht="38.25">
      <c r="A85" s="237" t="s">
        <v>687</v>
      </c>
      <c r="B85" s="237" t="s">
        <v>686</v>
      </c>
      <c r="C85" s="235" t="s">
        <v>7</v>
      </c>
      <c r="D85" s="236">
        <v>63.716340000000002</v>
      </c>
      <c r="E85" s="235" t="s">
        <v>6</v>
      </c>
    </row>
    <row r="86" spans="1:5" ht="38.25">
      <c r="A86" s="237" t="s">
        <v>687</v>
      </c>
      <c r="B86" s="237" t="s">
        <v>686</v>
      </c>
      <c r="C86" s="235" t="s">
        <v>7</v>
      </c>
      <c r="D86" s="236">
        <v>0.74666999999999994</v>
      </c>
      <c r="E86" s="235" t="s">
        <v>665</v>
      </c>
    </row>
    <row r="87" spans="1:5" ht="63.75">
      <c r="A87" s="237" t="s">
        <v>685</v>
      </c>
      <c r="B87" s="237" t="s">
        <v>684</v>
      </c>
      <c r="C87" s="235" t="s">
        <v>7</v>
      </c>
      <c r="D87" s="236">
        <v>133.97062</v>
      </c>
      <c r="E87" s="235" t="s">
        <v>6</v>
      </c>
    </row>
    <row r="88" spans="1:5" ht="63.75">
      <c r="A88" s="237" t="s">
        <v>685</v>
      </c>
      <c r="B88" s="237" t="s">
        <v>684</v>
      </c>
      <c r="C88" s="235" t="s">
        <v>7</v>
      </c>
      <c r="D88" s="236">
        <v>1.5699700000000001</v>
      </c>
      <c r="E88" s="235" t="s">
        <v>665</v>
      </c>
    </row>
    <row r="89" spans="1:5" ht="51">
      <c r="A89" s="237" t="s">
        <v>683</v>
      </c>
      <c r="B89" s="237" t="s">
        <v>682</v>
      </c>
      <c r="C89" s="235" t="s">
        <v>7</v>
      </c>
      <c r="D89" s="236">
        <v>196.63686000000001</v>
      </c>
      <c r="E89" s="235" t="s">
        <v>6</v>
      </c>
    </row>
    <row r="90" spans="1:5" ht="51">
      <c r="A90" s="237" t="s">
        <v>683</v>
      </c>
      <c r="B90" s="237" t="s">
        <v>682</v>
      </c>
      <c r="C90" s="235" t="s">
        <v>7</v>
      </c>
      <c r="D90" s="236">
        <v>2.3043399999999998</v>
      </c>
      <c r="E90" s="235" t="s">
        <v>665</v>
      </c>
    </row>
    <row r="91" spans="1:5" ht="63.75">
      <c r="A91" s="237" t="s">
        <v>681</v>
      </c>
      <c r="B91" s="237" t="s">
        <v>680</v>
      </c>
      <c r="C91" s="235" t="s">
        <v>7</v>
      </c>
      <c r="D91" s="236">
        <v>29.46968</v>
      </c>
      <c r="E91" s="235" t="s">
        <v>6</v>
      </c>
    </row>
    <row r="92" spans="1:5" ht="63.75">
      <c r="A92" s="237" t="s">
        <v>681</v>
      </c>
      <c r="B92" s="237" t="s">
        <v>680</v>
      </c>
      <c r="C92" s="235" t="s">
        <v>7</v>
      </c>
      <c r="D92" s="236">
        <v>0.34534999999999999</v>
      </c>
      <c r="E92" s="235" t="s">
        <v>665</v>
      </c>
    </row>
    <row r="93" spans="1:5" ht="51">
      <c r="A93" s="237" t="s">
        <v>679</v>
      </c>
      <c r="B93" s="237" t="s">
        <v>678</v>
      </c>
      <c r="C93" s="235" t="s">
        <v>7</v>
      </c>
      <c r="D93" s="236">
        <v>51.072020000000002</v>
      </c>
      <c r="E93" s="235" t="s">
        <v>6</v>
      </c>
    </row>
    <row r="94" spans="1:5" ht="38.25">
      <c r="A94" s="237" t="s">
        <v>677</v>
      </c>
      <c r="B94" s="237" t="s">
        <v>676</v>
      </c>
      <c r="C94" s="235" t="s">
        <v>7</v>
      </c>
      <c r="D94" s="238">
        <v>67.370580000000004</v>
      </c>
      <c r="E94" s="235" t="s">
        <v>6</v>
      </c>
    </row>
    <row r="95" spans="1:5" ht="51">
      <c r="A95" s="237" t="s">
        <v>675</v>
      </c>
      <c r="B95" s="237" t="s">
        <v>674</v>
      </c>
      <c r="C95" s="235" t="s">
        <v>7</v>
      </c>
      <c r="D95" s="236">
        <v>74.254419999999996</v>
      </c>
      <c r="E95" s="235" t="s">
        <v>6</v>
      </c>
    </row>
    <row r="96" spans="1:5" ht="38.25">
      <c r="A96" s="237" t="s">
        <v>673</v>
      </c>
      <c r="B96" s="237" t="s">
        <v>672</v>
      </c>
      <c r="C96" s="235" t="s">
        <v>337</v>
      </c>
      <c r="D96" s="236">
        <v>197.10105999999999</v>
      </c>
      <c r="E96" s="235" t="s">
        <v>671</v>
      </c>
    </row>
    <row r="97" spans="1:5" ht="38.25">
      <c r="A97" s="237" t="s">
        <v>673</v>
      </c>
      <c r="B97" s="237" t="s">
        <v>672</v>
      </c>
      <c r="C97" s="235" t="s">
        <v>337</v>
      </c>
      <c r="D97" s="236">
        <v>2.8877600000000001</v>
      </c>
      <c r="E97" s="235" t="s">
        <v>665</v>
      </c>
    </row>
    <row r="98" spans="1:5" ht="38.25">
      <c r="A98" s="237" t="s">
        <v>670</v>
      </c>
      <c r="B98" s="237" t="s">
        <v>669</v>
      </c>
      <c r="C98" s="235" t="s">
        <v>337</v>
      </c>
      <c r="D98" s="236">
        <v>195.83265</v>
      </c>
      <c r="E98" s="235" t="s">
        <v>671</v>
      </c>
    </row>
    <row r="99" spans="1:5" ht="38.25">
      <c r="A99" s="237" t="s">
        <v>670</v>
      </c>
      <c r="B99" s="237" t="s">
        <v>669</v>
      </c>
      <c r="C99" s="235" t="s">
        <v>337</v>
      </c>
      <c r="D99" s="236">
        <v>2.9190299999999998</v>
      </c>
      <c r="E99" s="235" t="s">
        <v>665</v>
      </c>
    </row>
    <row r="100" spans="1:5" ht="51">
      <c r="A100" s="237" t="s">
        <v>667</v>
      </c>
      <c r="B100" s="237" t="s">
        <v>666</v>
      </c>
      <c r="C100" s="235" t="s">
        <v>337</v>
      </c>
      <c r="D100" s="236">
        <v>197.04709</v>
      </c>
      <c r="E100" s="235" t="s">
        <v>668</v>
      </c>
    </row>
    <row r="101" spans="1:5" ht="51">
      <c r="A101" s="237" t="s">
        <v>667</v>
      </c>
      <c r="B101" s="237" t="s">
        <v>666</v>
      </c>
      <c r="C101" s="235" t="s">
        <v>337</v>
      </c>
      <c r="D101" s="236">
        <v>2.9398399999999998</v>
      </c>
      <c r="E101" s="235" t="s">
        <v>665</v>
      </c>
    </row>
    <row r="102" spans="1:5" ht="14.25">
      <c r="A102" s="234"/>
      <c r="B102" s="233" t="s">
        <v>323</v>
      </c>
      <c r="C102" s="232" t="s">
        <v>322</v>
      </c>
      <c r="D102" s="231">
        <f>SUM(D54:D101)</f>
        <v>3664.2777500000002</v>
      </c>
      <c r="E102" s="230" t="s">
        <v>322</v>
      </c>
    </row>
    <row r="103" spans="1:5" ht="15.75">
      <c r="A103" s="229" t="s">
        <v>664</v>
      </c>
      <c r="B103" s="229"/>
      <c r="C103" s="229"/>
      <c r="D103" s="229"/>
      <c r="E103" s="229"/>
    </row>
    <row r="104" spans="1:5" ht="45">
      <c r="A104" s="228" t="s">
        <v>663</v>
      </c>
      <c r="B104" s="224" t="s">
        <v>662</v>
      </c>
      <c r="C104" s="223" t="s">
        <v>658</v>
      </c>
      <c r="D104" s="227">
        <v>24.204999999999998</v>
      </c>
      <c r="E104" s="226" t="s">
        <v>661</v>
      </c>
    </row>
    <row r="105" spans="1:5" ht="60">
      <c r="A105" s="225" t="s">
        <v>660</v>
      </c>
      <c r="B105" s="224" t="s">
        <v>659</v>
      </c>
      <c r="C105" s="223" t="s">
        <v>658</v>
      </c>
      <c r="D105" s="222">
        <v>49.95</v>
      </c>
      <c r="E105" s="221" t="s">
        <v>657</v>
      </c>
    </row>
    <row r="106" spans="1:5" ht="14.25">
      <c r="A106" s="220"/>
      <c r="B106" s="219" t="s">
        <v>323</v>
      </c>
      <c r="C106" s="217" t="s">
        <v>322</v>
      </c>
      <c r="D106" s="218">
        <f>SUM(D104:D105)</f>
        <v>74.155000000000001</v>
      </c>
      <c r="E106" s="217" t="s">
        <v>322</v>
      </c>
    </row>
    <row r="107" spans="1:5" ht="15.75">
      <c r="A107" s="216" t="s">
        <v>656</v>
      </c>
      <c r="B107" s="216"/>
      <c r="C107" s="216"/>
      <c r="D107" s="216"/>
      <c r="E107" s="216"/>
    </row>
    <row r="108" spans="1:5" ht="45">
      <c r="A108" s="165" t="s">
        <v>655</v>
      </c>
      <c r="B108" s="165" t="s">
        <v>654</v>
      </c>
      <c r="C108" s="165" t="s">
        <v>541</v>
      </c>
      <c r="D108" s="215">
        <v>177.18899999999999</v>
      </c>
      <c r="E108" s="165" t="s">
        <v>653</v>
      </c>
    </row>
    <row r="109" spans="1:5" ht="15" hidden="1">
      <c r="A109" s="213" t="s">
        <v>652</v>
      </c>
      <c r="B109" s="213" t="s">
        <v>651</v>
      </c>
      <c r="C109" s="165" t="s">
        <v>541</v>
      </c>
      <c r="D109" s="214"/>
      <c r="E109" s="172"/>
    </row>
    <row r="110" spans="1:5" ht="15" hidden="1">
      <c r="A110" s="212"/>
      <c r="B110" s="212"/>
      <c r="C110" s="165" t="s">
        <v>574</v>
      </c>
      <c r="D110" s="211"/>
      <c r="E110" s="210"/>
    </row>
    <row r="111" spans="1:5" ht="15" hidden="1">
      <c r="A111" s="213" t="s">
        <v>650</v>
      </c>
      <c r="B111" s="213" t="s">
        <v>649</v>
      </c>
      <c r="C111" s="165" t="s">
        <v>541</v>
      </c>
      <c r="D111" s="211"/>
      <c r="E111" s="210"/>
    </row>
    <row r="112" spans="1:5" ht="15" hidden="1">
      <c r="A112" s="212"/>
      <c r="B112" s="212"/>
      <c r="C112" s="165" t="s">
        <v>574</v>
      </c>
      <c r="D112" s="211"/>
      <c r="E112" s="210"/>
    </row>
    <row r="113" spans="1:5" ht="15" hidden="1">
      <c r="A113" s="213" t="s">
        <v>648</v>
      </c>
      <c r="B113" s="213" t="s">
        <v>647</v>
      </c>
      <c r="C113" s="165" t="s">
        <v>541</v>
      </c>
      <c r="D113" s="211"/>
      <c r="E113" s="210"/>
    </row>
    <row r="114" spans="1:5" ht="15" hidden="1">
      <c r="A114" s="212"/>
      <c r="B114" s="212"/>
      <c r="C114" s="165" t="s">
        <v>574</v>
      </c>
      <c r="D114" s="211"/>
      <c r="E114" s="210"/>
    </row>
    <row r="115" spans="1:5" s="158" customFormat="1" ht="15">
      <c r="A115" s="192" t="s">
        <v>646</v>
      </c>
      <c r="B115" s="192" t="s">
        <v>645</v>
      </c>
      <c r="C115" s="165" t="s">
        <v>541</v>
      </c>
      <c r="D115" s="191">
        <v>98.528000000000006</v>
      </c>
      <c r="E115" s="172" t="s">
        <v>570</v>
      </c>
    </row>
    <row r="116" spans="1:5" s="158" customFormat="1" ht="25.5">
      <c r="A116" s="209"/>
      <c r="B116" s="209"/>
      <c r="C116" s="165" t="s">
        <v>574</v>
      </c>
      <c r="D116" s="191">
        <v>1.4570000000000001</v>
      </c>
      <c r="E116" s="172" t="s">
        <v>573</v>
      </c>
    </row>
    <row r="117" spans="1:5" s="158" customFormat="1" ht="15" hidden="1">
      <c r="A117" s="192" t="s">
        <v>644</v>
      </c>
      <c r="B117" s="192" t="s">
        <v>643</v>
      </c>
      <c r="C117" s="165" t="s">
        <v>541</v>
      </c>
      <c r="D117" s="208"/>
      <c r="E117" s="210"/>
    </row>
    <row r="118" spans="1:5" s="158" customFormat="1" ht="15" hidden="1">
      <c r="A118" s="209"/>
      <c r="B118" s="209"/>
      <c r="C118" s="165" t="s">
        <v>574</v>
      </c>
      <c r="D118" s="208"/>
      <c r="E118" s="210"/>
    </row>
    <row r="119" spans="1:5" s="158" customFormat="1" ht="15" hidden="1">
      <c r="A119" s="192" t="s">
        <v>642</v>
      </c>
      <c r="B119" s="192" t="s">
        <v>641</v>
      </c>
      <c r="C119" s="165" t="s">
        <v>541</v>
      </c>
      <c r="D119" s="208"/>
      <c r="E119" s="210"/>
    </row>
    <row r="120" spans="1:5" s="158" customFormat="1" ht="15" hidden="1">
      <c r="A120" s="209"/>
      <c r="B120" s="209"/>
      <c r="C120" s="165" t="s">
        <v>574</v>
      </c>
      <c r="D120" s="208"/>
      <c r="E120" s="210"/>
    </row>
    <row r="121" spans="1:5" s="158" customFormat="1" ht="15">
      <c r="A121" s="192" t="s">
        <v>640</v>
      </c>
      <c r="B121" s="192" t="s">
        <v>639</v>
      </c>
      <c r="C121" s="165" t="s">
        <v>541</v>
      </c>
      <c r="D121" s="191">
        <v>157.69399999999999</v>
      </c>
      <c r="E121" s="172" t="s">
        <v>638</v>
      </c>
    </row>
    <row r="122" spans="1:5" s="158" customFormat="1" ht="25.5">
      <c r="A122" s="209"/>
      <c r="B122" s="209"/>
      <c r="C122" s="165" t="s">
        <v>574</v>
      </c>
      <c r="D122" s="191">
        <v>2.2959999999999998</v>
      </c>
      <c r="E122" s="172" t="s">
        <v>573</v>
      </c>
    </row>
    <row r="123" spans="1:5" s="158" customFormat="1" ht="15" hidden="1">
      <c r="A123" s="192" t="s">
        <v>637</v>
      </c>
      <c r="B123" s="192" t="s">
        <v>636</v>
      </c>
      <c r="C123" s="165" t="s">
        <v>541</v>
      </c>
      <c r="D123" s="208"/>
      <c r="E123" s="163"/>
    </row>
    <row r="124" spans="1:5" s="158" customFormat="1" ht="15" hidden="1">
      <c r="A124" s="190"/>
      <c r="B124" s="190"/>
      <c r="C124" s="170" t="s">
        <v>574</v>
      </c>
      <c r="D124" s="207"/>
      <c r="E124" s="199"/>
    </row>
    <row r="125" spans="1:5" s="158" customFormat="1" ht="14.25">
      <c r="A125" s="167" t="s">
        <v>635</v>
      </c>
      <c r="B125" s="166"/>
      <c r="C125" s="206"/>
      <c r="D125" s="173">
        <f>SUM(D109:D124)</f>
        <v>259.97499999999997</v>
      </c>
      <c r="E125" s="205"/>
    </row>
    <row r="126" spans="1:5" s="158" customFormat="1" ht="25.5">
      <c r="A126" s="187" t="s">
        <v>634</v>
      </c>
      <c r="B126" s="187" t="s">
        <v>633</v>
      </c>
      <c r="C126" s="170" t="s">
        <v>541</v>
      </c>
      <c r="D126" s="202">
        <v>703.49800000000005</v>
      </c>
      <c r="E126" s="172" t="s">
        <v>626</v>
      </c>
    </row>
    <row r="127" spans="1:5" s="158" customFormat="1" ht="15" hidden="1">
      <c r="A127" s="186"/>
      <c r="B127" s="186"/>
      <c r="C127" s="170" t="s">
        <v>541</v>
      </c>
      <c r="D127" s="202"/>
      <c r="E127" s="163"/>
    </row>
    <row r="128" spans="1:5" s="158" customFormat="1" ht="25.5">
      <c r="A128" s="187" t="s">
        <v>632</v>
      </c>
      <c r="B128" s="187" t="s">
        <v>631</v>
      </c>
      <c r="C128" s="170" t="s">
        <v>541</v>
      </c>
      <c r="D128" s="202">
        <v>455.33300000000003</v>
      </c>
      <c r="E128" s="172" t="s">
        <v>626</v>
      </c>
    </row>
    <row r="129" spans="1:5" s="158" customFormat="1" ht="15" hidden="1">
      <c r="A129" s="186"/>
      <c r="B129" s="186"/>
      <c r="C129" s="170" t="s">
        <v>541</v>
      </c>
      <c r="D129" s="202"/>
      <c r="E129" s="163"/>
    </row>
    <row r="130" spans="1:5" s="158" customFormat="1" ht="15" hidden="1">
      <c r="A130" s="187" t="s">
        <v>630</v>
      </c>
      <c r="B130" s="187" t="s">
        <v>629</v>
      </c>
      <c r="C130" s="170" t="s">
        <v>541</v>
      </c>
      <c r="D130" s="202"/>
      <c r="E130" s="163"/>
    </row>
    <row r="131" spans="1:5" s="158" customFormat="1" ht="15" hidden="1">
      <c r="A131" s="204"/>
      <c r="B131" s="204"/>
      <c r="C131" s="170" t="s">
        <v>541</v>
      </c>
      <c r="D131" s="202"/>
      <c r="E131" s="163"/>
    </row>
    <row r="132" spans="1:5" s="158" customFormat="1" ht="25.5">
      <c r="A132" s="187" t="s">
        <v>628</v>
      </c>
      <c r="B132" s="187" t="s">
        <v>627</v>
      </c>
      <c r="C132" s="170" t="s">
        <v>541</v>
      </c>
      <c r="D132" s="203">
        <v>395.2</v>
      </c>
      <c r="E132" s="172" t="s">
        <v>626</v>
      </c>
    </row>
    <row r="133" spans="1:5" s="158" customFormat="1" ht="15" hidden="1">
      <c r="A133" s="186"/>
      <c r="B133" s="186"/>
      <c r="C133" s="170" t="s">
        <v>541</v>
      </c>
      <c r="D133" s="202"/>
      <c r="E133" s="163"/>
    </row>
    <row r="134" spans="1:5" s="158" customFormat="1" ht="15" hidden="1">
      <c r="A134" s="187" t="s">
        <v>625</v>
      </c>
      <c r="B134" s="187" t="s">
        <v>624</v>
      </c>
      <c r="C134" s="170" t="s">
        <v>541</v>
      </c>
      <c r="D134" s="202"/>
      <c r="E134" s="163"/>
    </row>
    <row r="135" spans="1:5" s="158" customFormat="1" ht="15" hidden="1">
      <c r="A135" s="186"/>
      <c r="B135" s="186"/>
      <c r="C135" s="170" t="s">
        <v>541</v>
      </c>
      <c r="D135" s="202"/>
      <c r="E135" s="163"/>
    </row>
    <row r="136" spans="1:5" s="158" customFormat="1" ht="15" hidden="1">
      <c r="A136" s="187" t="s">
        <v>623</v>
      </c>
      <c r="B136" s="187" t="s">
        <v>622</v>
      </c>
      <c r="C136" s="170" t="s">
        <v>541</v>
      </c>
      <c r="D136" s="202"/>
      <c r="E136" s="163"/>
    </row>
    <row r="137" spans="1:5" s="158" customFormat="1" ht="15" hidden="1">
      <c r="A137" s="186"/>
      <c r="B137" s="186"/>
      <c r="C137" s="170" t="s">
        <v>541</v>
      </c>
      <c r="D137" s="202"/>
      <c r="E137" s="163"/>
    </row>
    <row r="138" spans="1:5" s="158" customFormat="1" ht="15" hidden="1">
      <c r="A138" s="187" t="s">
        <v>621</v>
      </c>
      <c r="B138" s="187" t="s">
        <v>620</v>
      </c>
      <c r="C138" s="170" t="s">
        <v>541</v>
      </c>
      <c r="D138" s="202"/>
      <c r="E138" s="163"/>
    </row>
    <row r="139" spans="1:5" s="158" customFormat="1" ht="15" hidden="1">
      <c r="A139" s="186"/>
      <c r="B139" s="186"/>
      <c r="C139" s="170" t="s">
        <v>541</v>
      </c>
      <c r="D139" s="202"/>
      <c r="E139" s="163"/>
    </row>
    <row r="140" spans="1:5" s="158" customFormat="1" ht="15" hidden="1">
      <c r="A140" s="187" t="s">
        <v>619</v>
      </c>
      <c r="B140" s="187" t="s">
        <v>618</v>
      </c>
      <c r="C140" s="170" t="s">
        <v>541</v>
      </c>
      <c r="D140" s="202"/>
      <c r="E140" s="163"/>
    </row>
    <row r="141" spans="1:5" s="158" customFormat="1" ht="15" hidden="1">
      <c r="A141" s="186"/>
      <c r="B141" s="186"/>
      <c r="C141" s="170" t="s">
        <v>541</v>
      </c>
      <c r="D141" s="202"/>
      <c r="E141" s="163"/>
    </row>
    <row r="142" spans="1:5" s="158" customFormat="1" ht="36" hidden="1">
      <c r="A142" s="201" t="s">
        <v>619</v>
      </c>
      <c r="B142" s="201" t="s">
        <v>618</v>
      </c>
      <c r="C142" s="170" t="s">
        <v>541</v>
      </c>
      <c r="D142" s="200"/>
      <c r="E142" s="199"/>
    </row>
    <row r="143" spans="1:5" s="158" customFormat="1" ht="15">
      <c r="A143" s="180" t="s">
        <v>617</v>
      </c>
      <c r="B143" s="179"/>
      <c r="C143" s="165"/>
      <c r="D143" s="173">
        <f>SUM(D126:D142)</f>
        <v>1554.0310000000002</v>
      </c>
      <c r="E143" s="163"/>
    </row>
    <row r="144" spans="1:5" ht="15" hidden="1">
      <c r="A144" s="197" t="s">
        <v>616</v>
      </c>
      <c r="B144" s="197" t="s">
        <v>615</v>
      </c>
      <c r="C144" s="170" t="s">
        <v>541</v>
      </c>
      <c r="D144" s="163"/>
      <c r="E144" s="163"/>
    </row>
    <row r="145" spans="1:5" ht="15" hidden="1">
      <c r="A145" s="196"/>
      <c r="B145" s="196"/>
      <c r="C145" s="170" t="s">
        <v>541</v>
      </c>
      <c r="D145" s="163"/>
      <c r="E145" s="163"/>
    </row>
    <row r="146" spans="1:5" ht="36" hidden="1">
      <c r="A146" s="198" t="s">
        <v>614</v>
      </c>
      <c r="B146" s="198" t="s">
        <v>613</v>
      </c>
      <c r="C146" s="170" t="s">
        <v>541</v>
      </c>
      <c r="D146" s="163"/>
      <c r="E146" s="163"/>
    </row>
    <row r="147" spans="1:5" ht="15" hidden="1">
      <c r="A147" s="195" t="s">
        <v>612</v>
      </c>
      <c r="B147" s="195" t="s">
        <v>611</v>
      </c>
      <c r="C147" s="170" t="s">
        <v>541</v>
      </c>
      <c r="D147" s="163"/>
      <c r="E147" s="163"/>
    </row>
    <row r="148" spans="1:5" ht="15" hidden="1">
      <c r="A148" s="194"/>
      <c r="B148" s="194"/>
      <c r="C148" s="170" t="s">
        <v>541</v>
      </c>
      <c r="D148" s="163"/>
      <c r="E148" s="163"/>
    </row>
    <row r="149" spans="1:5" ht="15" hidden="1">
      <c r="A149" s="197" t="s">
        <v>610</v>
      </c>
      <c r="B149" s="197" t="s">
        <v>609</v>
      </c>
      <c r="C149" s="170" t="s">
        <v>541</v>
      </c>
      <c r="D149" s="163"/>
      <c r="E149" s="163"/>
    </row>
    <row r="150" spans="1:5" ht="15" hidden="1">
      <c r="A150" s="196"/>
      <c r="B150" s="196"/>
      <c r="C150" s="170" t="s">
        <v>541</v>
      </c>
      <c r="D150" s="163"/>
      <c r="E150" s="163"/>
    </row>
    <row r="151" spans="1:5" ht="15" hidden="1">
      <c r="A151" s="195" t="s">
        <v>608</v>
      </c>
      <c r="B151" s="195" t="s">
        <v>607</v>
      </c>
      <c r="C151" s="170" t="s">
        <v>541</v>
      </c>
      <c r="D151" s="163"/>
      <c r="E151" s="163"/>
    </row>
    <row r="152" spans="1:5" ht="15" hidden="1">
      <c r="A152" s="194"/>
      <c r="B152" s="194"/>
      <c r="C152" s="170" t="s">
        <v>541</v>
      </c>
      <c r="D152" s="163"/>
      <c r="E152" s="163"/>
    </row>
    <row r="153" spans="1:5" ht="36" hidden="1">
      <c r="A153" s="193" t="s">
        <v>606</v>
      </c>
      <c r="B153" s="193" t="s">
        <v>605</v>
      </c>
      <c r="C153" s="170" t="s">
        <v>541</v>
      </c>
      <c r="D153" s="163"/>
      <c r="E153" s="163"/>
    </row>
    <row r="154" spans="1:5" ht="36" hidden="1">
      <c r="A154" s="193" t="s">
        <v>604</v>
      </c>
      <c r="B154" s="193" t="s">
        <v>603</v>
      </c>
      <c r="C154" s="170" t="s">
        <v>541</v>
      </c>
      <c r="D154" s="163"/>
      <c r="E154" s="163"/>
    </row>
    <row r="155" spans="1:5" s="158" customFormat="1" ht="48">
      <c r="A155" s="185" t="s">
        <v>602</v>
      </c>
      <c r="B155" s="185" t="s">
        <v>601</v>
      </c>
      <c r="C155" s="170" t="s">
        <v>541</v>
      </c>
      <c r="D155" s="191">
        <v>104.2</v>
      </c>
      <c r="E155" s="172" t="s">
        <v>600</v>
      </c>
    </row>
    <row r="156" spans="1:5" s="158" customFormat="1" ht="25.5">
      <c r="A156" s="172" t="s">
        <v>599</v>
      </c>
      <c r="B156" s="172" t="s">
        <v>599</v>
      </c>
      <c r="C156" s="172" t="s">
        <v>599</v>
      </c>
      <c r="D156" s="191">
        <v>17.86</v>
      </c>
      <c r="E156" s="172" t="s">
        <v>598</v>
      </c>
    </row>
    <row r="157" spans="1:5" s="158" customFormat="1" ht="60">
      <c r="A157" s="185" t="s">
        <v>597</v>
      </c>
      <c r="B157" s="185" t="s">
        <v>596</v>
      </c>
      <c r="C157" s="170" t="s">
        <v>541</v>
      </c>
      <c r="D157" s="191">
        <v>133.465</v>
      </c>
      <c r="E157" s="172" t="s">
        <v>593</v>
      </c>
    </row>
    <row r="158" spans="1:5" s="158" customFormat="1" ht="15">
      <c r="A158" s="192" t="s">
        <v>595</v>
      </c>
      <c r="B158" s="187" t="s">
        <v>594</v>
      </c>
      <c r="C158" s="170" t="s">
        <v>541</v>
      </c>
      <c r="D158" s="191">
        <v>35.180999999999997</v>
      </c>
      <c r="E158" s="172" t="s">
        <v>593</v>
      </c>
    </row>
    <row r="159" spans="1:5" s="158" customFormat="1" ht="15">
      <c r="A159" s="190"/>
      <c r="B159" s="186"/>
      <c r="C159" s="170" t="s">
        <v>541</v>
      </c>
      <c r="D159" s="163"/>
      <c r="E159" s="163"/>
    </row>
    <row r="160" spans="1:5" s="158" customFormat="1" ht="15">
      <c r="A160" s="189" t="s">
        <v>592</v>
      </c>
      <c r="B160" s="188"/>
      <c r="C160" s="170"/>
      <c r="D160" s="173">
        <f>SUM(D153:D159)</f>
        <v>290.70600000000002</v>
      </c>
      <c r="E160" s="163"/>
    </row>
    <row r="161" spans="1:5" s="158" customFormat="1" ht="39">
      <c r="A161" s="187" t="s">
        <v>591</v>
      </c>
      <c r="B161" s="187" t="s">
        <v>590</v>
      </c>
      <c r="C161" s="170" t="s">
        <v>541</v>
      </c>
      <c r="D161" s="163">
        <v>727.31899999999996</v>
      </c>
      <c r="E161" s="172" t="s">
        <v>589</v>
      </c>
    </row>
    <row r="162" spans="1:5" s="158" customFormat="1" ht="13.9" hidden="1" customHeight="1">
      <c r="A162" s="186"/>
      <c r="B162" s="186"/>
      <c r="C162" s="170" t="s">
        <v>541</v>
      </c>
      <c r="D162" s="163"/>
      <c r="E162" s="163"/>
    </row>
    <row r="163" spans="1:5" s="158" customFormat="1" ht="15" hidden="1">
      <c r="A163" s="187" t="s">
        <v>588</v>
      </c>
      <c r="B163" s="187" t="s">
        <v>587</v>
      </c>
      <c r="C163" s="170" t="s">
        <v>541</v>
      </c>
      <c r="D163" s="163"/>
      <c r="E163" s="163"/>
    </row>
    <row r="164" spans="1:5" s="158" customFormat="1" ht="15" hidden="1">
      <c r="A164" s="186"/>
      <c r="B164" s="186"/>
      <c r="C164" s="170" t="s">
        <v>541</v>
      </c>
      <c r="D164" s="163"/>
      <c r="E164" s="163"/>
    </row>
    <row r="165" spans="1:5" s="158" customFormat="1" ht="15" hidden="1">
      <c r="A165" s="187" t="s">
        <v>586</v>
      </c>
      <c r="B165" s="187" t="s">
        <v>585</v>
      </c>
      <c r="C165" s="170" t="s">
        <v>541</v>
      </c>
      <c r="D165" s="163"/>
      <c r="E165" s="163"/>
    </row>
    <row r="166" spans="1:5" s="158" customFormat="1" ht="15" hidden="1">
      <c r="A166" s="186"/>
      <c r="B166" s="186"/>
      <c r="C166" s="170" t="s">
        <v>541</v>
      </c>
      <c r="D166" s="163"/>
      <c r="E166" s="163"/>
    </row>
    <row r="167" spans="1:5" s="158" customFormat="1" ht="24" hidden="1">
      <c r="A167" s="184" t="s">
        <v>584</v>
      </c>
      <c r="B167" s="185" t="s">
        <v>584</v>
      </c>
      <c r="C167" s="184" t="s">
        <v>584</v>
      </c>
      <c r="D167" s="163"/>
      <c r="E167" s="163"/>
    </row>
    <row r="168" spans="1:5" s="158" customFormat="1" ht="15">
      <c r="A168" s="180" t="s">
        <v>583</v>
      </c>
      <c r="B168" s="179"/>
      <c r="C168" s="170"/>
      <c r="D168" s="173">
        <f>SUM(D161:D167)</f>
        <v>727.31899999999996</v>
      </c>
      <c r="E168" s="163"/>
    </row>
    <row r="169" spans="1:5" ht="15" hidden="1">
      <c r="A169" s="183" t="s">
        <v>582</v>
      </c>
      <c r="B169" s="181" t="s">
        <v>581</v>
      </c>
      <c r="C169" s="170" t="s">
        <v>541</v>
      </c>
      <c r="D169" s="173"/>
      <c r="E169" s="163"/>
    </row>
    <row r="170" spans="1:5" ht="15" hidden="1">
      <c r="A170" s="182"/>
      <c r="B170" s="181"/>
      <c r="C170" s="170"/>
      <c r="D170" s="173"/>
      <c r="E170" s="163"/>
    </row>
    <row r="171" spans="1:5" s="158" customFormat="1" ht="15">
      <c r="A171" s="180" t="s">
        <v>580</v>
      </c>
      <c r="B171" s="179"/>
      <c r="C171" s="170"/>
      <c r="D171" s="173">
        <f>D169+D170</f>
        <v>0</v>
      </c>
      <c r="E171" s="163"/>
    </row>
    <row r="172" spans="1:5" s="158" customFormat="1">
      <c r="A172" s="178" t="s">
        <v>579</v>
      </c>
      <c r="B172" s="178" t="s">
        <v>578</v>
      </c>
      <c r="C172" s="174" t="s">
        <v>541</v>
      </c>
      <c r="D172" s="173">
        <v>68.972999999999999</v>
      </c>
      <c r="E172" s="172" t="s">
        <v>570</v>
      </c>
    </row>
    <row r="173" spans="1:5" s="158" customFormat="1" ht="25.5">
      <c r="A173" s="177"/>
      <c r="B173" s="177"/>
      <c r="C173" s="174" t="s">
        <v>574</v>
      </c>
      <c r="D173" s="173">
        <v>1.0189999999999999</v>
      </c>
      <c r="E173" s="172" t="s">
        <v>573</v>
      </c>
    </row>
    <row r="174" spans="1:5" s="158" customFormat="1">
      <c r="A174" s="175" t="s">
        <v>577</v>
      </c>
      <c r="B174" s="175" t="s">
        <v>576</v>
      </c>
      <c r="C174" s="174" t="s">
        <v>541</v>
      </c>
      <c r="D174" s="173">
        <v>10.195</v>
      </c>
      <c r="E174" s="176" t="s">
        <v>575</v>
      </c>
    </row>
    <row r="175" spans="1:5" s="158" customFormat="1" ht="25.5">
      <c r="A175" s="171"/>
      <c r="B175" s="171"/>
      <c r="C175" s="174" t="s">
        <v>574</v>
      </c>
      <c r="D175" s="173">
        <v>0.19800000000000001</v>
      </c>
      <c r="E175" s="172" t="s">
        <v>573</v>
      </c>
    </row>
    <row r="176" spans="1:5" s="158" customFormat="1">
      <c r="A176" s="175" t="s">
        <v>572</v>
      </c>
      <c r="B176" s="175" t="s">
        <v>571</v>
      </c>
      <c r="C176" s="174" t="s">
        <v>541</v>
      </c>
      <c r="D176" s="173">
        <v>27.832000000000001</v>
      </c>
      <c r="E176" s="172" t="s">
        <v>570</v>
      </c>
    </row>
    <row r="177" spans="1:5" s="158" customFormat="1" ht="13.9" hidden="1" customHeight="1">
      <c r="A177" s="171"/>
      <c r="B177" s="171"/>
      <c r="C177" s="170" t="s">
        <v>541</v>
      </c>
      <c r="D177" s="163"/>
      <c r="E177" s="163"/>
    </row>
    <row r="178" spans="1:5" s="158" customFormat="1" ht="13.9" hidden="1" customHeight="1">
      <c r="A178" s="169" t="s">
        <v>543</v>
      </c>
      <c r="B178" s="169" t="s">
        <v>542</v>
      </c>
      <c r="C178" s="170" t="s">
        <v>541</v>
      </c>
      <c r="D178" s="163"/>
      <c r="E178" s="163"/>
    </row>
    <row r="179" spans="1:5" s="158" customFormat="1" ht="13.9" hidden="1" customHeight="1">
      <c r="A179" s="169" t="s">
        <v>561</v>
      </c>
      <c r="B179" s="169" t="s">
        <v>560</v>
      </c>
      <c r="C179" s="170" t="s">
        <v>541</v>
      </c>
      <c r="D179" s="163"/>
      <c r="E179" s="163"/>
    </row>
    <row r="180" spans="1:5" s="158" customFormat="1" ht="13.9" hidden="1" customHeight="1">
      <c r="A180" s="169" t="s">
        <v>569</v>
      </c>
      <c r="B180" s="169" t="s">
        <v>568</v>
      </c>
      <c r="C180" s="170" t="s">
        <v>541</v>
      </c>
      <c r="D180" s="163"/>
      <c r="E180" s="163"/>
    </row>
    <row r="181" spans="1:5" s="158" customFormat="1" ht="13.9" hidden="1" customHeight="1">
      <c r="A181" s="169" t="s">
        <v>547</v>
      </c>
      <c r="B181" s="169" t="s">
        <v>546</v>
      </c>
      <c r="C181" s="170" t="s">
        <v>541</v>
      </c>
      <c r="D181" s="163"/>
      <c r="E181" s="163"/>
    </row>
    <row r="182" spans="1:5" s="158" customFormat="1" ht="13.9" hidden="1" customHeight="1">
      <c r="A182" s="169" t="s">
        <v>549</v>
      </c>
      <c r="B182" s="169" t="s">
        <v>548</v>
      </c>
      <c r="C182" s="170" t="s">
        <v>541</v>
      </c>
      <c r="D182" s="163"/>
      <c r="E182" s="163"/>
    </row>
    <row r="183" spans="1:5" s="158" customFormat="1" ht="13.9" hidden="1" customHeight="1">
      <c r="A183" s="169" t="s">
        <v>551</v>
      </c>
      <c r="B183" s="169" t="s">
        <v>550</v>
      </c>
      <c r="C183" s="170" t="s">
        <v>541</v>
      </c>
      <c r="D183" s="163"/>
      <c r="E183" s="163"/>
    </row>
    <row r="184" spans="1:5" s="158" customFormat="1" ht="13.9" hidden="1" customHeight="1">
      <c r="A184" s="169" t="s">
        <v>553</v>
      </c>
      <c r="B184" s="169" t="s">
        <v>552</v>
      </c>
      <c r="C184" s="170" t="s">
        <v>541</v>
      </c>
      <c r="D184" s="163"/>
      <c r="E184" s="163"/>
    </row>
    <row r="185" spans="1:5" s="158" customFormat="1" ht="13.9" hidden="1" customHeight="1">
      <c r="A185" s="169" t="s">
        <v>567</v>
      </c>
      <c r="B185" s="169" t="s">
        <v>566</v>
      </c>
      <c r="C185" s="170" t="s">
        <v>541</v>
      </c>
      <c r="D185" s="163"/>
      <c r="E185" s="163"/>
    </row>
    <row r="186" spans="1:5" s="158" customFormat="1" ht="13.9" hidden="1" customHeight="1">
      <c r="A186" s="169" t="s">
        <v>565</v>
      </c>
      <c r="B186" s="169" t="s">
        <v>564</v>
      </c>
      <c r="C186" s="170" t="s">
        <v>541</v>
      </c>
      <c r="D186" s="163"/>
      <c r="E186" s="163"/>
    </row>
    <row r="187" spans="1:5" s="158" customFormat="1" ht="13.9" hidden="1" customHeight="1">
      <c r="A187" s="169" t="s">
        <v>559</v>
      </c>
      <c r="B187" s="169" t="s">
        <v>558</v>
      </c>
      <c r="C187" s="170" t="s">
        <v>541</v>
      </c>
      <c r="D187" s="163"/>
      <c r="E187" s="163"/>
    </row>
    <row r="188" spans="1:5" s="158" customFormat="1" ht="13.9" hidden="1" customHeight="1">
      <c r="A188" s="169" t="s">
        <v>563</v>
      </c>
      <c r="B188" s="169" t="s">
        <v>562</v>
      </c>
      <c r="C188" s="170" t="s">
        <v>541</v>
      </c>
      <c r="D188" s="163"/>
      <c r="E188" s="163"/>
    </row>
    <row r="189" spans="1:5" s="158" customFormat="1" ht="13.9" hidden="1" customHeight="1">
      <c r="A189" s="169" t="s">
        <v>561</v>
      </c>
      <c r="B189" s="169" t="s">
        <v>560</v>
      </c>
      <c r="C189" s="170" t="s">
        <v>541</v>
      </c>
      <c r="D189" s="163"/>
      <c r="E189" s="163"/>
    </row>
    <row r="190" spans="1:5" s="158" customFormat="1" ht="39" hidden="1">
      <c r="A190" s="169" t="s">
        <v>559</v>
      </c>
      <c r="B190" s="169" t="s">
        <v>558</v>
      </c>
      <c r="C190" s="170" t="s">
        <v>541</v>
      </c>
      <c r="D190" s="163"/>
      <c r="E190" s="163"/>
    </row>
    <row r="191" spans="1:5" s="158" customFormat="1" ht="39" hidden="1">
      <c r="A191" s="169" t="s">
        <v>557</v>
      </c>
      <c r="B191" s="169" t="s">
        <v>556</v>
      </c>
      <c r="C191" s="170" t="s">
        <v>541</v>
      </c>
      <c r="D191" s="163"/>
      <c r="E191" s="163"/>
    </row>
    <row r="192" spans="1:5" s="158" customFormat="1" ht="39" hidden="1">
      <c r="A192" s="169" t="s">
        <v>555</v>
      </c>
      <c r="B192" s="169" t="s">
        <v>554</v>
      </c>
      <c r="C192" s="170" t="s">
        <v>541</v>
      </c>
      <c r="D192" s="163"/>
      <c r="E192" s="163"/>
    </row>
    <row r="193" spans="1:5" s="158" customFormat="1" ht="39" hidden="1">
      <c r="A193" s="169" t="s">
        <v>553</v>
      </c>
      <c r="B193" s="169" t="s">
        <v>552</v>
      </c>
      <c r="C193" s="170" t="s">
        <v>541</v>
      </c>
      <c r="D193" s="163"/>
      <c r="E193" s="163"/>
    </row>
    <row r="194" spans="1:5" s="158" customFormat="1" ht="39" hidden="1">
      <c r="A194" s="169" t="s">
        <v>551</v>
      </c>
      <c r="B194" s="169" t="s">
        <v>550</v>
      </c>
      <c r="C194" s="170" t="s">
        <v>541</v>
      </c>
      <c r="D194" s="163"/>
      <c r="E194" s="163"/>
    </row>
    <row r="195" spans="1:5" s="158" customFormat="1" ht="39" hidden="1">
      <c r="A195" s="169" t="s">
        <v>549</v>
      </c>
      <c r="B195" s="169" t="s">
        <v>548</v>
      </c>
      <c r="C195" s="170" t="s">
        <v>541</v>
      </c>
      <c r="D195" s="163"/>
      <c r="E195" s="163"/>
    </row>
    <row r="196" spans="1:5" s="158" customFormat="1" ht="39" hidden="1">
      <c r="A196" s="169" t="s">
        <v>547</v>
      </c>
      <c r="B196" s="169" t="s">
        <v>546</v>
      </c>
      <c r="C196" s="170" t="s">
        <v>541</v>
      </c>
      <c r="D196" s="163"/>
      <c r="E196" s="163"/>
    </row>
    <row r="197" spans="1:5" s="158" customFormat="1" ht="39" hidden="1">
      <c r="A197" s="169" t="s">
        <v>545</v>
      </c>
      <c r="B197" s="169" t="s">
        <v>544</v>
      </c>
      <c r="C197" s="170" t="s">
        <v>541</v>
      </c>
      <c r="D197" s="163"/>
      <c r="E197" s="163"/>
    </row>
    <row r="198" spans="1:5" s="158" customFormat="1" ht="39" hidden="1">
      <c r="A198" s="169" t="s">
        <v>543</v>
      </c>
      <c r="B198" s="169" t="s">
        <v>542</v>
      </c>
      <c r="C198" s="170" t="s">
        <v>541</v>
      </c>
      <c r="D198" s="163"/>
      <c r="E198" s="163"/>
    </row>
    <row r="199" spans="1:5" s="158" customFormat="1" ht="34.5" hidden="1">
      <c r="A199" s="168" t="s">
        <v>540</v>
      </c>
      <c r="B199" s="169" t="s">
        <v>540</v>
      </c>
      <c r="C199" s="168" t="s">
        <v>540</v>
      </c>
      <c r="D199" s="163"/>
      <c r="E199" s="163"/>
    </row>
    <row r="200" spans="1:5" s="158" customFormat="1" ht="15">
      <c r="A200" s="167" t="s">
        <v>539</v>
      </c>
      <c r="B200" s="166"/>
      <c r="C200" s="165"/>
      <c r="D200" s="164">
        <f>SUM(D172:D199)</f>
        <v>108.21700000000001</v>
      </c>
      <c r="E200" s="163"/>
    </row>
    <row r="201" spans="1:5" s="158" customFormat="1" ht="13.9" customHeight="1">
      <c r="A201" s="162"/>
      <c r="B201" s="161" t="s">
        <v>323</v>
      </c>
      <c r="C201" s="159" t="s">
        <v>322</v>
      </c>
      <c r="D201" s="160">
        <v>2940.248</v>
      </c>
      <c r="E201" s="159" t="s">
        <v>322</v>
      </c>
    </row>
    <row r="202" spans="1:5" ht="15" customHeight="1">
      <c r="A202" s="55" t="s">
        <v>538</v>
      </c>
      <c r="B202" s="54"/>
      <c r="C202" s="54"/>
      <c r="D202" s="54"/>
      <c r="E202" s="53"/>
    </row>
    <row r="203" spans="1:5" ht="52.15" customHeight="1">
      <c r="A203" s="156" t="s">
        <v>534</v>
      </c>
      <c r="B203" s="154" t="s">
        <v>507</v>
      </c>
      <c r="C203" s="154" t="s">
        <v>507</v>
      </c>
      <c r="D203" s="155">
        <v>71.936000000000007</v>
      </c>
      <c r="E203" s="141" t="s">
        <v>506</v>
      </c>
    </row>
    <row r="204" spans="1:5" ht="45.6" customHeight="1">
      <c r="A204" s="156" t="s">
        <v>533</v>
      </c>
      <c r="B204" s="154" t="s">
        <v>507</v>
      </c>
      <c r="C204" s="154" t="s">
        <v>507</v>
      </c>
      <c r="D204" s="155">
        <f>157672/1000</f>
        <v>157.672</v>
      </c>
      <c r="E204" s="141" t="s">
        <v>506</v>
      </c>
    </row>
    <row r="205" spans="1:5" ht="46.9" customHeight="1">
      <c r="A205" s="156" t="s">
        <v>508</v>
      </c>
      <c r="B205" s="154" t="s">
        <v>507</v>
      </c>
      <c r="C205" s="154" t="s">
        <v>507</v>
      </c>
      <c r="D205" s="155">
        <f>197048/1000</f>
        <v>197.048</v>
      </c>
      <c r="E205" s="141" t="s">
        <v>506</v>
      </c>
    </row>
    <row r="206" spans="1:5" ht="52.9" customHeight="1">
      <c r="A206" s="156" t="s">
        <v>531</v>
      </c>
      <c r="B206" s="154" t="s">
        <v>507</v>
      </c>
      <c r="C206" s="154" t="s">
        <v>507</v>
      </c>
      <c r="D206" s="155">
        <f>197040/1000</f>
        <v>197.04</v>
      </c>
      <c r="E206" s="141" t="s">
        <v>506</v>
      </c>
    </row>
    <row r="207" spans="1:5" ht="47.45" customHeight="1">
      <c r="A207" s="156" t="s">
        <v>537</v>
      </c>
      <c r="B207" s="154" t="s">
        <v>507</v>
      </c>
      <c r="C207" s="154" t="s">
        <v>507</v>
      </c>
      <c r="D207" s="155">
        <f>145850/1000</f>
        <v>145.85</v>
      </c>
      <c r="E207" s="141" t="s">
        <v>506</v>
      </c>
    </row>
    <row r="208" spans="1:5" ht="52.15" customHeight="1">
      <c r="A208" s="156" t="s">
        <v>526</v>
      </c>
      <c r="B208" s="154" t="s">
        <v>507</v>
      </c>
      <c r="C208" s="154" t="s">
        <v>507</v>
      </c>
      <c r="D208" s="155">
        <f>145850/1000</f>
        <v>145.85</v>
      </c>
      <c r="E208" s="141" t="s">
        <v>506</v>
      </c>
    </row>
    <row r="209" spans="1:5" ht="45.6" customHeight="1">
      <c r="A209" s="156" t="s">
        <v>525</v>
      </c>
      <c r="B209" s="154" t="s">
        <v>507</v>
      </c>
      <c r="C209" s="154" t="s">
        <v>507</v>
      </c>
      <c r="D209" s="155">
        <f>197089/1000</f>
        <v>197.089</v>
      </c>
      <c r="E209" s="141" t="s">
        <v>506</v>
      </c>
    </row>
    <row r="210" spans="1:5" ht="48" customHeight="1">
      <c r="A210" s="156" t="s">
        <v>522</v>
      </c>
      <c r="B210" s="154" t="s">
        <v>507</v>
      </c>
      <c r="C210" s="154" t="s">
        <v>507</v>
      </c>
      <c r="D210" s="155">
        <f>138948/1000</f>
        <v>138.94800000000001</v>
      </c>
      <c r="E210" s="141" t="s">
        <v>506</v>
      </c>
    </row>
    <row r="211" spans="1:5" ht="45" customHeight="1">
      <c r="A211" s="156" t="s">
        <v>536</v>
      </c>
      <c r="B211" s="154" t="s">
        <v>507</v>
      </c>
      <c r="C211" s="154" t="s">
        <v>507</v>
      </c>
      <c r="D211" s="155">
        <f>138950/1000</f>
        <v>138.94999999999999</v>
      </c>
      <c r="E211" s="141" t="s">
        <v>506</v>
      </c>
    </row>
    <row r="212" spans="1:5" ht="49.15" customHeight="1">
      <c r="A212" s="156" t="s">
        <v>535</v>
      </c>
      <c r="B212" s="154" t="s">
        <v>507</v>
      </c>
      <c r="C212" s="154" t="s">
        <v>507</v>
      </c>
      <c r="D212" s="155">
        <f>146837/1000</f>
        <v>146.83699999999999</v>
      </c>
      <c r="E212" s="141" t="s">
        <v>506</v>
      </c>
    </row>
    <row r="213" spans="1:5" ht="34.9" customHeight="1">
      <c r="A213" s="156" t="s">
        <v>534</v>
      </c>
      <c r="B213" s="154" t="s">
        <v>5</v>
      </c>
      <c r="C213" s="154" t="s">
        <v>5</v>
      </c>
      <c r="D213" s="155">
        <f>912.63/1000</f>
        <v>0.91262999999999994</v>
      </c>
      <c r="E213" s="141" t="s">
        <v>484</v>
      </c>
    </row>
    <row r="214" spans="1:5" ht="34.9" customHeight="1">
      <c r="A214" s="156" t="s">
        <v>533</v>
      </c>
      <c r="B214" s="154" t="s">
        <v>5</v>
      </c>
      <c r="C214" s="154" t="s">
        <v>5</v>
      </c>
      <c r="D214" s="155">
        <f>2042.11/1000</f>
        <v>2.0421100000000001</v>
      </c>
      <c r="E214" s="141" t="s">
        <v>484</v>
      </c>
    </row>
    <row r="215" spans="1:5" ht="34.9" customHeight="1">
      <c r="A215" s="156" t="s">
        <v>532</v>
      </c>
      <c r="B215" s="154" t="s">
        <v>5</v>
      </c>
      <c r="C215" s="154" t="s">
        <v>5</v>
      </c>
      <c r="D215" s="155">
        <f>2552.63/1000</f>
        <v>2.5526300000000002</v>
      </c>
      <c r="E215" s="141" t="s">
        <v>484</v>
      </c>
    </row>
    <row r="216" spans="1:5" ht="34.9" customHeight="1">
      <c r="A216" s="156" t="s">
        <v>531</v>
      </c>
      <c r="B216" s="154" t="s">
        <v>5</v>
      </c>
      <c r="C216" s="154" t="s">
        <v>5</v>
      </c>
      <c r="D216" s="155">
        <f>2552.63/1000</f>
        <v>2.5526300000000002</v>
      </c>
      <c r="E216" s="141" t="s">
        <v>484</v>
      </c>
    </row>
    <row r="217" spans="1:5" ht="46.15" customHeight="1">
      <c r="A217" s="156" t="s">
        <v>530</v>
      </c>
      <c r="B217" s="154" t="s">
        <v>507</v>
      </c>
      <c r="C217" s="154" t="s">
        <v>507</v>
      </c>
      <c r="D217" s="155">
        <f>157672/1000</f>
        <v>157.672</v>
      </c>
      <c r="E217" s="141" t="s">
        <v>506</v>
      </c>
    </row>
    <row r="218" spans="1:5" ht="34.9" customHeight="1">
      <c r="A218" s="156" t="s">
        <v>530</v>
      </c>
      <c r="B218" s="154" t="s">
        <v>5</v>
      </c>
      <c r="C218" s="154" t="s">
        <v>5</v>
      </c>
      <c r="D218" s="155">
        <f>2042.11/1000</f>
        <v>2.0421100000000001</v>
      </c>
      <c r="E218" s="141" t="s">
        <v>484</v>
      </c>
    </row>
    <row r="219" spans="1:5" ht="53.45" customHeight="1">
      <c r="A219" s="156" t="s">
        <v>529</v>
      </c>
      <c r="B219" s="154" t="s">
        <v>507</v>
      </c>
      <c r="C219" s="154" t="s">
        <v>507</v>
      </c>
      <c r="D219" s="155">
        <f>157692/1000</f>
        <v>157.69200000000001</v>
      </c>
      <c r="E219" s="141" t="s">
        <v>506</v>
      </c>
    </row>
    <row r="220" spans="1:5" ht="34.9" customHeight="1">
      <c r="A220" s="156" t="s">
        <v>529</v>
      </c>
      <c r="B220" s="154" t="s">
        <v>5</v>
      </c>
      <c r="C220" s="154" t="s">
        <v>5</v>
      </c>
      <c r="D220" s="155">
        <f>2024.21/1000</f>
        <v>2.0242100000000001</v>
      </c>
      <c r="E220" s="141" t="s">
        <v>484</v>
      </c>
    </row>
    <row r="221" spans="1:5" ht="53.45" customHeight="1">
      <c r="A221" s="156" t="s">
        <v>528</v>
      </c>
      <c r="B221" s="154" t="s">
        <v>507</v>
      </c>
      <c r="C221" s="154" t="s">
        <v>507</v>
      </c>
      <c r="D221" s="155">
        <f>157681/1000</f>
        <v>157.68100000000001</v>
      </c>
      <c r="E221" s="141" t="s">
        <v>506</v>
      </c>
    </row>
    <row r="222" spans="1:5" ht="34.9" customHeight="1">
      <c r="A222" s="156" t="s">
        <v>528</v>
      </c>
      <c r="B222" s="154" t="s">
        <v>5</v>
      </c>
      <c r="C222" s="154" t="s">
        <v>5</v>
      </c>
      <c r="D222" s="155">
        <f>2033.68/1000</f>
        <v>2.0336799999999999</v>
      </c>
      <c r="E222" s="141" t="s">
        <v>484</v>
      </c>
    </row>
    <row r="223" spans="1:5" ht="44.45" customHeight="1">
      <c r="A223" s="156" t="s">
        <v>527</v>
      </c>
      <c r="B223" s="154" t="s">
        <v>507</v>
      </c>
      <c r="C223" s="154" t="s">
        <v>507</v>
      </c>
      <c r="D223" s="155">
        <f>157684/1000</f>
        <v>157.684</v>
      </c>
      <c r="E223" s="141" t="s">
        <v>506</v>
      </c>
    </row>
    <row r="224" spans="1:5" ht="34.9" customHeight="1">
      <c r="A224" s="156" t="s">
        <v>527</v>
      </c>
      <c r="B224" s="154" t="s">
        <v>5</v>
      </c>
      <c r="C224" s="154" t="s">
        <v>5</v>
      </c>
      <c r="D224" s="155">
        <f>2031.58/1000</f>
        <v>2.0315799999999999</v>
      </c>
      <c r="E224" s="141" t="s">
        <v>484</v>
      </c>
    </row>
    <row r="225" spans="1:5" ht="34.9" customHeight="1">
      <c r="A225" s="156" t="s">
        <v>526</v>
      </c>
      <c r="B225" s="154" t="s">
        <v>5</v>
      </c>
      <c r="C225" s="154" t="s">
        <v>5</v>
      </c>
      <c r="D225" s="155">
        <f>1885.26/1000</f>
        <v>1.8852599999999999</v>
      </c>
      <c r="E225" s="141" t="s">
        <v>484</v>
      </c>
    </row>
    <row r="226" spans="1:5" ht="34.9" customHeight="1">
      <c r="A226" s="156" t="s">
        <v>525</v>
      </c>
      <c r="B226" s="154" t="s">
        <v>5</v>
      </c>
      <c r="C226" s="154" t="s">
        <v>5</v>
      </c>
      <c r="D226" s="155">
        <f>2551.58/1000</f>
        <v>2.55158</v>
      </c>
      <c r="E226" s="141" t="s">
        <v>484</v>
      </c>
    </row>
    <row r="227" spans="1:5" ht="34.9" customHeight="1">
      <c r="A227" s="156" t="s">
        <v>524</v>
      </c>
      <c r="B227" s="154" t="s">
        <v>5</v>
      </c>
      <c r="C227" s="154" t="s">
        <v>5</v>
      </c>
      <c r="D227" s="155">
        <f>1898.95/1000</f>
        <v>1.8989500000000001</v>
      </c>
      <c r="E227" s="141" t="s">
        <v>484</v>
      </c>
    </row>
    <row r="228" spans="1:5" ht="34.9" customHeight="1">
      <c r="A228" s="156" t="s">
        <v>523</v>
      </c>
      <c r="B228" s="154" t="s">
        <v>5</v>
      </c>
      <c r="C228" s="154" t="s">
        <v>5</v>
      </c>
      <c r="D228" s="155">
        <f>1797.89/1000</f>
        <v>1.7978900000000002</v>
      </c>
      <c r="E228" s="141" t="s">
        <v>484</v>
      </c>
    </row>
    <row r="229" spans="1:5" ht="34.9" customHeight="1">
      <c r="A229" s="156" t="s">
        <v>522</v>
      </c>
      <c r="B229" s="154" t="s">
        <v>5</v>
      </c>
      <c r="C229" s="154" t="s">
        <v>5</v>
      </c>
      <c r="D229" s="155">
        <f>1800/1000</f>
        <v>1.8</v>
      </c>
      <c r="E229" s="141" t="s">
        <v>484</v>
      </c>
    </row>
    <row r="230" spans="1:5" ht="45" customHeight="1">
      <c r="A230" s="156" t="s">
        <v>521</v>
      </c>
      <c r="B230" s="154" t="s">
        <v>507</v>
      </c>
      <c r="C230" s="154" t="s">
        <v>507</v>
      </c>
      <c r="D230" s="155">
        <f>197050/1000</f>
        <v>197.05</v>
      </c>
      <c r="E230" s="141" t="s">
        <v>506</v>
      </c>
    </row>
    <row r="231" spans="1:5" ht="45" customHeight="1">
      <c r="A231" s="156" t="s">
        <v>520</v>
      </c>
      <c r="B231" s="154" t="s">
        <v>507</v>
      </c>
      <c r="C231" s="154" t="s">
        <v>507</v>
      </c>
      <c r="D231" s="155">
        <f>197050/1000</f>
        <v>197.05</v>
      </c>
      <c r="E231" s="141" t="s">
        <v>506</v>
      </c>
    </row>
    <row r="232" spans="1:5" ht="45" customHeight="1">
      <c r="A232" s="156" t="s">
        <v>512</v>
      </c>
      <c r="B232" s="154" t="s">
        <v>507</v>
      </c>
      <c r="C232" s="154" t="s">
        <v>507</v>
      </c>
      <c r="D232" s="155">
        <f>197048/1000</f>
        <v>197.048</v>
      </c>
      <c r="E232" s="141" t="s">
        <v>506</v>
      </c>
    </row>
    <row r="233" spans="1:5" ht="45" customHeight="1">
      <c r="A233" s="156" t="s">
        <v>519</v>
      </c>
      <c r="B233" s="154" t="s">
        <v>507</v>
      </c>
      <c r="C233" s="154" t="s">
        <v>507</v>
      </c>
      <c r="D233" s="155">
        <f>197090/1000</f>
        <v>197.09</v>
      </c>
      <c r="E233" s="141" t="s">
        <v>506</v>
      </c>
    </row>
    <row r="234" spans="1:5" ht="45" customHeight="1">
      <c r="A234" s="156" t="s">
        <v>519</v>
      </c>
      <c r="B234" s="154" t="s">
        <v>5</v>
      </c>
      <c r="C234" s="154" t="s">
        <v>5</v>
      </c>
      <c r="D234" s="155">
        <f>2550.53/1000</f>
        <v>2.5505300000000002</v>
      </c>
      <c r="E234" s="141" t="s">
        <v>484</v>
      </c>
    </row>
    <row r="235" spans="1:5" ht="45" customHeight="1">
      <c r="A235" s="156" t="s">
        <v>518</v>
      </c>
      <c r="B235" s="154" t="s">
        <v>507</v>
      </c>
      <c r="C235" s="154" t="s">
        <v>507</v>
      </c>
      <c r="D235" s="155">
        <f>197090/1000</f>
        <v>197.09</v>
      </c>
      <c r="E235" s="141" t="s">
        <v>506</v>
      </c>
    </row>
    <row r="236" spans="1:5" ht="45" customHeight="1">
      <c r="A236" s="156" t="s">
        <v>518</v>
      </c>
      <c r="B236" s="154" t="s">
        <v>5</v>
      </c>
      <c r="C236" s="154" t="s">
        <v>5</v>
      </c>
      <c r="D236" s="155">
        <f>2550.53/1000</f>
        <v>2.5505300000000002</v>
      </c>
      <c r="E236" s="141" t="s">
        <v>484</v>
      </c>
    </row>
    <row r="237" spans="1:5" ht="45" customHeight="1">
      <c r="A237" s="156" t="s">
        <v>517</v>
      </c>
      <c r="B237" s="154" t="s">
        <v>507</v>
      </c>
      <c r="C237" s="154" t="s">
        <v>507</v>
      </c>
      <c r="D237" s="155">
        <f>197081/1000</f>
        <v>197.08099999999999</v>
      </c>
      <c r="E237" s="141" t="s">
        <v>506</v>
      </c>
    </row>
    <row r="238" spans="1:5" ht="45" customHeight="1">
      <c r="A238" s="156" t="s">
        <v>517</v>
      </c>
      <c r="B238" s="154" t="s">
        <v>5</v>
      </c>
      <c r="C238" s="154" t="s">
        <v>5</v>
      </c>
      <c r="D238" s="155">
        <f>2557.89/1000</f>
        <v>2.55789</v>
      </c>
      <c r="E238" s="141" t="s">
        <v>484</v>
      </c>
    </row>
    <row r="239" spans="1:5" ht="45" customHeight="1">
      <c r="A239" s="156" t="s">
        <v>516</v>
      </c>
      <c r="B239" s="154" t="s">
        <v>507</v>
      </c>
      <c r="C239" s="154" t="s">
        <v>507</v>
      </c>
      <c r="D239" s="155">
        <f>197098/1000</f>
        <v>197.09800000000001</v>
      </c>
      <c r="E239" s="141" t="s">
        <v>506</v>
      </c>
    </row>
    <row r="240" spans="1:5" ht="45" customHeight="1">
      <c r="A240" s="156" t="s">
        <v>516</v>
      </c>
      <c r="B240" s="154" t="s">
        <v>507</v>
      </c>
      <c r="C240" s="154" t="s">
        <v>507</v>
      </c>
      <c r="D240" s="155">
        <f>2544.21/1000</f>
        <v>2.5442100000000001</v>
      </c>
      <c r="E240" s="141" t="s">
        <v>484</v>
      </c>
    </row>
    <row r="241" spans="1:5" ht="45" customHeight="1">
      <c r="A241" s="156" t="s">
        <v>515</v>
      </c>
      <c r="B241" s="154" t="s">
        <v>507</v>
      </c>
      <c r="C241" s="154" t="s">
        <v>507</v>
      </c>
      <c r="D241" s="155">
        <f>197048/1000</f>
        <v>197.048</v>
      </c>
      <c r="E241" s="141" t="s">
        <v>506</v>
      </c>
    </row>
    <row r="242" spans="1:5" ht="45" customHeight="1">
      <c r="A242" s="156" t="s">
        <v>515</v>
      </c>
      <c r="B242" s="154" t="s">
        <v>5</v>
      </c>
      <c r="C242" s="154" t="s">
        <v>5</v>
      </c>
      <c r="D242" s="155">
        <f>2552.63/1000</f>
        <v>2.5526300000000002</v>
      </c>
      <c r="E242" s="141" t="s">
        <v>484</v>
      </c>
    </row>
    <row r="243" spans="1:5" ht="45" customHeight="1">
      <c r="A243" s="156" t="s">
        <v>514</v>
      </c>
      <c r="B243" s="154" t="s">
        <v>507</v>
      </c>
      <c r="C243" s="154" t="s">
        <v>507</v>
      </c>
      <c r="D243" s="155">
        <f>197050/1000</f>
        <v>197.05</v>
      </c>
      <c r="E243" s="141" t="s">
        <v>506</v>
      </c>
    </row>
    <row r="244" spans="1:5" ht="34.9" customHeight="1">
      <c r="A244" s="156" t="s">
        <v>514</v>
      </c>
      <c r="B244" s="154" t="s">
        <v>5</v>
      </c>
      <c r="C244" s="154" t="s">
        <v>5</v>
      </c>
      <c r="D244" s="155">
        <f>2551.58/1000</f>
        <v>2.55158</v>
      </c>
      <c r="E244" s="141" t="s">
        <v>484</v>
      </c>
    </row>
    <row r="245" spans="1:5" ht="34.9" customHeight="1">
      <c r="A245" s="156" t="s">
        <v>513</v>
      </c>
      <c r="B245" s="154" t="s">
        <v>5</v>
      </c>
      <c r="C245" s="154" t="s">
        <v>5</v>
      </c>
      <c r="D245" s="155">
        <f>2551.58/1000</f>
        <v>2.55158</v>
      </c>
      <c r="E245" s="141" t="s">
        <v>484</v>
      </c>
    </row>
    <row r="246" spans="1:5" ht="34.9" customHeight="1">
      <c r="A246" s="156" t="s">
        <v>512</v>
      </c>
      <c r="B246" s="154" t="s">
        <v>5</v>
      </c>
      <c r="C246" s="154" t="s">
        <v>5</v>
      </c>
      <c r="D246" s="155">
        <f>2552.63/1000</f>
        <v>2.5526300000000002</v>
      </c>
      <c r="E246" s="141" t="s">
        <v>484</v>
      </c>
    </row>
    <row r="247" spans="1:5" ht="34.9" customHeight="1">
      <c r="A247" s="156" t="s">
        <v>511</v>
      </c>
      <c r="B247" s="154" t="s">
        <v>5</v>
      </c>
      <c r="C247" s="154" t="s">
        <v>5</v>
      </c>
      <c r="D247" s="155">
        <f>2551.58/1000</f>
        <v>2.55158</v>
      </c>
      <c r="E247" s="141" t="s">
        <v>484</v>
      </c>
    </row>
    <row r="248" spans="1:5" ht="34.9" customHeight="1">
      <c r="A248" s="156" t="s">
        <v>510</v>
      </c>
      <c r="B248" s="154" t="s">
        <v>5</v>
      </c>
      <c r="C248" s="154" t="s">
        <v>5</v>
      </c>
      <c r="D248" s="155">
        <f>1885.26/1000</f>
        <v>1.8852599999999999</v>
      </c>
      <c r="E248" s="141" t="s">
        <v>484</v>
      </c>
    </row>
    <row r="249" spans="1:5" ht="34.9" customHeight="1">
      <c r="A249" s="156" t="s">
        <v>509</v>
      </c>
      <c r="B249" s="154" t="s">
        <v>507</v>
      </c>
      <c r="C249" s="154" t="s">
        <v>507</v>
      </c>
      <c r="D249" s="155">
        <f>197059/1000</f>
        <v>197.059</v>
      </c>
      <c r="E249" s="141" t="s">
        <v>506</v>
      </c>
    </row>
    <row r="250" spans="1:5" ht="34.9" customHeight="1">
      <c r="A250" s="156" t="s">
        <v>509</v>
      </c>
      <c r="B250" s="154" t="s">
        <v>5</v>
      </c>
      <c r="C250" s="154" t="s">
        <v>5</v>
      </c>
      <c r="D250" s="155">
        <f>2534.74/1000</f>
        <v>2.5347399999999998</v>
      </c>
      <c r="E250" s="141" t="s">
        <v>484</v>
      </c>
    </row>
    <row r="251" spans="1:5" ht="34.9" customHeight="1">
      <c r="A251" s="156" t="s">
        <v>508</v>
      </c>
      <c r="B251" s="154" t="s">
        <v>5</v>
      </c>
      <c r="C251" s="154" t="s">
        <v>5</v>
      </c>
      <c r="D251" s="157">
        <f>2552.63/1000</f>
        <v>2.5526300000000002</v>
      </c>
      <c r="E251" s="141" t="s">
        <v>484</v>
      </c>
    </row>
    <row r="252" spans="1:5" ht="49.15" customHeight="1">
      <c r="A252" s="156" t="s">
        <v>508</v>
      </c>
      <c r="B252" s="154" t="s">
        <v>507</v>
      </c>
      <c r="C252" s="154" t="s">
        <v>507</v>
      </c>
      <c r="D252" s="155">
        <f>183148/1000</f>
        <v>183.148</v>
      </c>
      <c r="E252" s="141" t="s">
        <v>506</v>
      </c>
    </row>
    <row r="253" spans="1:5" ht="49.15" customHeight="1">
      <c r="A253" s="143" t="s">
        <v>505</v>
      </c>
      <c r="B253" s="154" t="s">
        <v>500</v>
      </c>
      <c r="C253" s="154" t="s">
        <v>500</v>
      </c>
      <c r="D253" s="142">
        <f>12666.56/1000</f>
        <v>12.666559999999999</v>
      </c>
      <c r="E253" s="141" t="s">
        <v>6</v>
      </c>
    </row>
    <row r="254" spans="1:5" ht="46.15" customHeight="1">
      <c r="A254" s="143" t="s">
        <v>504</v>
      </c>
      <c r="B254" s="154" t="s">
        <v>500</v>
      </c>
      <c r="C254" s="154" t="s">
        <v>500</v>
      </c>
      <c r="D254" s="151">
        <f>11739.3/1000</f>
        <v>11.7393</v>
      </c>
      <c r="E254" s="141" t="s">
        <v>6</v>
      </c>
    </row>
    <row r="255" spans="1:5" ht="46.9" customHeight="1">
      <c r="A255" s="143" t="s">
        <v>503</v>
      </c>
      <c r="B255" s="154" t="s">
        <v>500</v>
      </c>
      <c r="C255" s="154" t="s">
        <v>500</v>
      </c>
      <c r="D255" s="151">
        <f>10457.45/1000</f>
        <v>10.457450000000001</v>
      </c>
      <c r="E255" s="141" t="s">
        <v>6</v>
      </c>
    </row>
    <row r="256" spans="1:5" ht="50.45" customHeight="1">
      <c r="A256" s="143" t="s">
        <v>502</v>
      </c>
      <c r="B256" s="154" t="s">
        <v>500</v>
      </c>
      <c r="C256" s="154" t="s">
        <v>500</v>
      </c>
      <c r="D256" s="151">
        <f>57453.47/1000</f>
        <v>57.453470000000003</v>
      </c>
      <c r="E256" s="141" t="s">
        <v>6</v>
      </c>
    </row>
    <row r="257" spans="1:5" ht="59.45" customHeight="1">
      <c r="A257" s="143" t="s">
        <v>501</v>
      </c>
      <c r="B257" s="154" t="s">
        <v>500</v>
      </c>
      <c r="C257" s="154" t="s">
        <v>500</v>
      </c>
      <c r="D257" s="151">
        <f>103606/1000</f>
        <v>103.60599999999999</v>
      </c>
      <c r="E257" s="141" t="s">
        <v>6</v>
      </c>
    </row>
    <row r="258" spans="1:5" ht="63" customHeight="1">
      <c r="A258" s="153" t="s">
        <v>499</v>
      </c>
      <c r="B258" s="152" t="s">
        <v>496</v>
      </c>
      <c r="C258" s="152" t="s">
        <v>496</v>
      </c>
      <c r="D258" s="151">
        <f>298903.67/1000</f>
        <v>298.90366999999998</v>
      </c>
      <c r="E258" s="141" t="s">
        <v>498</v>
      </c>
    </row>
    <row r="259" spans="1:5" ht="34.9" customHeight="1">
      <c r="A259" s="150" t="s">
        <v>497</v>
      </c>
      <c r="B259" s="149" t="s">
        <v>496</v>
      </c>
      <c r="C259" s="149" t="s">
        <v>495</v>
      </c>
      <c r="D259" s="148">
        <f>199821.45/1000</f>
        <v>199.82145</v>
      </c>
      <c r="E259" s="141" t="s">
        <v>494</v>
      </c>
    </row>
    <row r="260" spans="1:5" ht="34.9" customHeight="1">
      <c r="A260" s="147"/>
      <c r="B260" s="146"/>
      <c r="C260" s="146"/>
      <c r="D260" s="145"/>
      <c r="E260" s="141" t="s">
        <v>487</v>
      </c>
    </row>
    <row r="261" spans="1:5" ht="52.9" customHeight="1">
      <c r="A261" s="144" t="s">
        <v>488</v>
      </c>
      <c r="B261" s="143" t="s">
        <v>493</v>
      </c>
      <c r="C261" s="143" t="s">
        <v>493</v>
      </c>
      <c r="D261" s="142">
        <f>32998.23/1000</f>
        <v>32.998230000000007</v>
      </c>
      <c r="E261" s="141" t="s">
        <v>492</v>
      </c>
    </row>
    <row r="262" spans="1:5" ht="51.6" customHeight="1">
      <c r="A262" s="144" t="s">
        <v>491</v>
      </c>
      <c r="B262" s="143" t="s">
        <v>493</v>
      </c>
      <c r="C262" s="143" t="s">
        <v>493</v>
      </c>
      <c r="D262" s="142">
        <f>22251.09/1000</f>
        <v>22.251090000000001</v>
      </c>
      <c r="E262" s="141" t="s">
        <v>492</v>
      </c>
    </row>
    <row r="263" spans="1:5" ht="55.9" customHeight="1">
      <c r="A263" s="144" t="s">
        <v>490</v>
      </c>
      <c r="B263" s="143" t="s">
        <v>493</v>
      </c>
      <c r="C263" s="143" t="s">
        <v>493</v>
      </c>
      <c r="D263" s="142">
        <f>18543.65/1000</f>
        <v>18.543650000000003</v>
      </c>
      <c r="E263" s="141" t="s">
        <v>492</v>
      </c>
    </row>
    <row r="264" spans="1:5" ht="61.15" customHeight="1">
      <c r="A264" s="144" t="s">
        <v>489</v>
      </c>
      <c r="B264" s="143" t="s">
        <v>493</v>
      </c>
      <c r="C264" s="143" t="s">
        <v>493</v>
      </c>
      <c r="D264" s="142">
        <f>18305.54/1000</f>
        <v>18.305540000000001</v>
      </c>
      <c r="E264" s="141" t="s">
        <v>492</v>
      </c>
    </row>
    <row r="265" spans="1:5" ht="34.9" customHeight="1">
      <c r="A265" s="144" t="s">
        <v>491</v>
      </c>
      <c r="B265" s="143" t="s">
        <v>5</v>
      </c>
      <c r="C265" s="143" t="s">
        <v>5</v>
      </c>
      <c r="D265" s="142">
        <f>322.28/1000</f>
        <v>0.32227999999999996</v>
      </c>
      <c r="E265" s="141" t="s">
        <v>487</v>
      </c>
    </row>
    <row r="266" spans="1:5" ht="34.9" customHeight="1">
      <c r="A266" s="144" t="s">
        <v>490</v>
      </c>
      <c r="B266" s="143" t="s">
        <v>5</v>
      </c>
      <c r="C266" s="143" t="s">
        <v>5</v>
      </c>
      <c r="D266" s="142">
        <f>268.97/1000</f>
        <v>0.26897000000000004</v>
      </c>
      <c r="E266" s="141" t="s">
        <v>487</v>
      </c>
    </row>
    <row r="267" spans="1:5" ht="34.9" customHeight="1">
      <c r="A267" s="144" t="s">
        <v>489</v>
      </c>
      <c r="B267" s="143" t="s">
        <v>5</v>
      </c>
      <c r="C267" s="143" t="s">
        <v>5</v>
      </c>
      <c r="D267" s="142">
        <f>264.93/1000</f>
        <v>0.26493</v>
      </c>
      <c r="E267" s="141" t="s">
        <v>487</v>
      </c>
    </row>
    <row r="268" spans="1:5" ht="34.9" customHeight="1">
      <c r="A268" s="144" t="s">
        <v>488</v>
      </c>
      <c r="B268" s="143" t="s">
        <v>5</v>
      </c>
      <c r="C268" s="143" t="s">
        <v>5</v>
      </c>
      <c r="D268" s="142">
        <f>428.59/1000</f>
        <v>0.42858999999999997</v>
      </c>
      <c r="E268" s="141" t="s">
        <v>487</v>
      </c>
    </row>
    <row r="269" spans="1:5" ht="34.9" customHeight="1">
      <c r="A269" s="144" t="s">
        <v>485</v>
      </c>
      <c r="B269" s="143" t="s">
        <v>486</v>
      </c>
      <c r="C269" s="143" t="s">
        <v>486</v>
      </c>
      <c r="D269" s="142">
        <v>197.14400000000001</v>
      </c>
      <c r="E269" s="141" t="s">
        <v>481</v>
      </c>
    </row>
    <row r="270" spans="1:5" ht="34.9" customHeight="1">
      <c r="A270" s="144" t="s">
        <v>485</v>
      </c>
      <c r="B270" s="143" t="s">
        <v>5</v>
      </c>
      <c r="C270" s="143" t="s">
        <v>5</v>
      </c>
      <c r="D270" s="142">
        <v>2.5009999999999999</v>
      </c>
      <c r="E270" s="141" t="s">
        <v>484</v>
      </c>
    </row>
    <row r="271" spans="1:5" ht="41.45" customHeight="1">
      <c r="A271" s="144" t="s">
        <v>483</v>
      </c>
      <c r="B271" s="143" t="s">
        <v>482</v>
      </c>
      <c r="C271" s="143" t="s">
        <v>482</v>
      </c>
      <c r="D271" s="142">
        <v>170.041</v>
      </c>
      <c r="E271" s="141" t="s">
        <v>481</v>
      </c>
    </row>
    <row r="272" spans="1:5" ht="22.9" customHeight="1">
      <c r="A272" s="140"/>
      <c r="B272" s="139" t="s">
        <v>323</v>
      </c>
      <c r="C272" s="138" t="s">
        <v>322</v>
      </c>
      <c r="D272" s="137">
        <f>SUM(D203:D271)</f>
        <v>5535.5392300000021</v>
      </c>
      <c r="E272" s="136" t="s">
        <v>322</v>
      </c>
    </row>
    <row r="273" spans="1:5" ht="15.75">
      <c r="A273" s="135" t="s">
        <v>480</v>
      </c>
      <c r="B273" s="135"/>
      <c r="C273" s="135"/>
      <c r="D273" s="135"/>
      <c r="E273" s="135"/>
    </row>
    <row r="274" spans="1:5" ht="60">
      <c r="A274" s="128" t="s">
        <v>479</v>
      </c>
      <c r="B274" s="134" t="s">
        <v>478</v>
      </c>
      <c r="C274" s="126" t="s">
        <v>477</v>
      </c>
      <c r="D274" s="132">
        <v>47.999000000000002</v>
      </c>
      <c r="E274" s="127" t="s">
        <v>476</v>
      </c>
    </row>
    <row r="275" spans="1:5" ht="90">
      <c r="A275" s="128" t="s">
        <v>473</v>
      </c>
      <c r="B275" s="133" t="s">
        <v>472</v>
      </c>
      <c r="C275" s="131" t="s">
        <v>475</v>
      </c>
      <c r="D275" s="130">
        <v>59.972000000000001</v>
      </c>
      <c r="E275" s="129" t="s">
        <v>474</v>
      </c>
    </row>
    <row r="276" spans="1:5" ht="90">
      <c r="A276" s="128" t="s">
        <v>473</v>
      </c>
      <c r="B276" s="133" t="s">
        <v>472</v>
      </c>
      <c r="C276" s="131" t="s">
        <v>471</v>
      </c>
      <c r="D276" s="130">
        <v>16.099</v>
      </c>
      <c r="E276" s="127" t="s">
        <v>470</v>
      </c>
    </row>
    <row r="277" spans="1:5" ht="105">
      <c r="A277" s="128" t="s">
        <v>468</v>
      </c>
      <c r="B277" s="127" t="s">
        <v>467</v>
      </c>
      <c r="C277" s="126" t="s">
        <v>469</v>
      </c>
      <c r="D277" s="132">
        <v>133.02799999999999</v>
      </c>
      <c r="E277" s="127" t="s">
        <v>465</v>
      </c>
    </row>
    <row r="278" spans="1:5" ht="75">
      <c r="A278" s="128" t="s">
        <v>468</v>
      </c>
      <c r="B278" s="129" t="s">
        <v>467</v>
      </c>
      <c r="C278" s="126" t="s">
        <v>466</v>
      </c>
      <c r="D278" s="132">
        <v>56.497</v>
      </c>
      <c r="E278" s="129" t="s">
        <v>465</v>
      </c>
    </row>
    <row r="279" spans="1:5" ht="90">
      <c r="A279" s="128" t="s">
        <v>464</v>
      </c>
      <c r="B279" s="127" t="s">
        <v>456</v>
      </c>
      <c r="C279" s="126" t="s">
        <v>463</v>
      </c>
      <c r="D279" s="132">
        <v>4.5</v>
      </c>
      <c r="E279" s="127" t="s">
        <v>438</v>
      </c>
    </row>
    <row r="280" spans="1:5" ht="105">
      <c r="A280" s="128" t="s">
        <v>460</v>
      </c>
      <c r="B280" s="129" t="s">
        <v>456</v>
      </c>
      <c r="C280" s="131" t="s">
        <v>462</v>
      </c>
      <c r="D280" s="130">
        <v>9.5090000000000003</v>
      </c>
      <c r="E280" s="129" t="s">
        <v>438</v>
      </c>
    </row>
    <row r="281" spans="1:5" ht="105">
      <c r="A281" s="128" t="s">
        <v>460</v>
      </c>
      <c r="B281" s="129" t="s">
        <v>456</v>
      </c>
      <c r="C281" s="131" t="s">
        <v>461</v>
      </c>
      <c r="D281" s="130">
        <v>25.83</v>
      </c>
      <c r="E281" s="129" t="s">
        <v>438</v>
      </c>
    </row>
    <row r="282" spans="1:5" ht="105">
      <c r="A282" s="128" t="s">
        <v>460</v>
      </c>
      <c r="B282" s="129" t="s">
        <v>456</v>
      </c>
      <c r="C282" s="131" t="s">
        <v>459</v>
      </c>
      <c r="D282" s="130">
        <v>45.587000000000003</v>
      </c>
      <c r="E282" s="129" t="s">
        <v>458</v>
      </c>
    </row>
    <row r="283" spans="1:5" ht="105">
      <c r="A283" s="128" t="s">
        <v>460</v>
      </c>
      <c r="B283" s="129" t="s">
        <v>456</v>
      </c>
      <c r="C283" s="131" t="s">
        <v>459</v>
      </c>
      <c r="D283" s="130">
        <v>40.049999999999997</v>
      </c>
      <c r="E283" s="129" t="s">
        <v>458</v>
      </c>
    </row>
    <row r="284" spans="1:5" ht="105">
      <c r="A284" s="128" t="s">
        <v>457</v>
      </c>
      <c r="B284" s="127" t="s">
        <v>456</v>
      </c>
      <c r="C284" s="126" t="s">
        <v>455</v>
      </c>
      <c r="D284" s="132">
        <v>199.465</v>
      </c>
      <c r="E284" s="127" t="s">
        <v>454</v>
      </c>
    </row>
    <row r="285" spans="1:5" ht="105">
      <c r="A285" s="128" t="s">
        <v>452</v>
      </c>
      <c r="B285" s="129" t="s">
        <v>446</v>
      </c>
      <c r="C285" s="131" t="s">
        <v>453</v>
      </c>
      <c r="D285" s="130">
        <v>6.3040000000000003</v>
      </c>
      <c r="E285" s="129" t="s">
        <v>444</v>
      </c>
    </row>
    <row r="286" spans="1:5" ht="105">
      <c r="A286" s="128" t="s">
        <v>452</v>
      </c>
      <c r="B286" s="129" t="s">
        <v>446</v>
      </c>
      <c r="C286" s="131" t="s">
        <v>451</v>
      </c>
      <c r="D286" s="130">
        <v>11.683999999999999</v>
      </c>
      <c r="E286" s="129" t="s">
        <v>444</v>
      </c>
    </row>
    <row r="287" spans="1:5" ht="105">
      <c r="A287" s="128" t="s">
        <v>447</v>
      </c>
      <c r="B287" s="129" t="s">
        <v>446</v>
      </c>
      <c r="C287" s="131" t="s">
        <v>450</v>
      </c>
      <c r="D287" s="130">
        <v>6.3040000000000003</v>
      </c>
      <c r="E287" s="129" t="s">
        <v>444</v>
      </c>
    </row>
    <row r="288" spans="1:5" ht="105">
      <c r="A288" s="128" t="s">
        <v>447</v>
      </c>
      <c r="B288" s="129" t="s">
        <v>446</v>
      </c>
      <c r="C288" s="131" t="s">
        <v>449</v>
      </c>
      <c r="D288" s="130">
        <v>14.353</v>
      </c>
      <c r="E288" s="129" t="s">
        <v>444</v>
      </c>
    </row>
    <row r="289" spans="1:7" ht="105">
      <c r="A289" s="128" t="s">
        <v>447</v>
      </c>
      <c r="B289" s="129" t="s">
        <v>446</v>
      </c>
      <c r="C289" s="131" t="s">
        <v>448</v>
      </c>
      <c r="D289" s="130">
        <v>6.3040000000000003</v>
      </c>
      <c r="E289" s="129" t="s">
        <v>444</v>
      </c>
    </row>
    <row r="290" spans="1:7" ht="105">
      <c r="A290" s="128" t="s">
        <v>447</v>
      </c>
      <c r="B290" s="129" t="s">
        <v>446</v>
      </c>
      <c r="C290" s="131" t="s">
        <v>445</v>
      </c>
      <c r="D290" s="130">
        <v>9.2140000000000004</v>
      </c>
      <c r="E290" s="129" t="s">
        <v>444</v>
      </c>
    </row>
    <row r="291" spans="1:7" ht="105">
      <c r="A291" s="128" t="s">
        <v>441</v>
      </c>
      <c r="B291" s="129" t="s">
        <v>440</v>
      </c>
      <c r="C291" s="131" t="s">
        <v>443</v>
      </c>
      <c r="D291" s="130">
        <v>117.976</v>
      </c>
      <c r="E291" s="129" t="s">
        <v>442</v>
      </c>
    </row>
    <row r="292" spans="1:7" ht="120">
      <c r="A292" s="128" t="s">
        <v>441</v>
      </c>
      <c r="B292" s="129" t="s">
        <v>440</v>
      </c>
      <c r="C292" s="131" t="s">
        <v>439</v>
      </c>
      <c r="D292" s="130">
        <v>3</v>
      </c>
      <c r="E292" s="129" t="s">
        <v>438</v>
      </c>
    </row>
    <row r="293" spans="1:7" ht="45">
      <c r="A293" s="128" t="s">
        <v>437</v>
      </c>
      <c r="B293" s="126" t="s">
        <v>436</v>
      </c>
      <c r="C293" s="126" t="s">
        <v>435</v>
      </c>
      <c r="D293" s="127">
        <v>43.435000000000002</v>
      </c>
      <c r="E293" s="126" t="s">
        <v>434</v>
      </c>
    </row>
    <row r="294" spans="1:7" ht="14.25">
      <c r="A294" s="124"/>
      <c r="B294" s="124" t="s">
        <v>0</v>
      </c>
      <c r="C294" s="124"/>
      <c r="D294" s="125">
        <f>SUM(D274:D293)</f>
        <v>857.1099999999999</v>
      </c>
      <c r="E294" s="124"/>
    </row>
    <row r="295" spans="1:7" s="111" customFormat="1" ht="15.75">
      <c r="A295" s="123" t="s">
        <v>433</v>
      </c>
      <c r="B295" s="123"/>
      <c r="C295" s="123"/>
      <c r="D295" s="123"/>
      <c r="E295" s="123"/>
    </row>
    <row r="296" spans="1:7" s="117" customFormat="1" ht="63.75">
      <c r="A296" s="122" t="s">
        <v>432</v>
      </c>
      <c r="B296" s="121" t="s">
        <v>431</v>
      </c>
      <c r="C296" s="120" t="s">
        <v>430</v>
      </c>
      <c r="D296" s="119">
        <v>60</v>
      </c>
      <c r="E296" s="118" t="s">
        <v>429</v>
      </c>
    </row>
    <row r="297" spans="1:7" s="111" customFormat="1" ht="14.25">
      <c r="A297" s="116" t="s">
        <v>323</v>
      </c>
      <c r="B297" s="115"/>
      <c r="C297" s="113" t="s">
        <v>428</v>
      </c>
      <c r="D297" s="114">
        <f>SUM(D296)</f>
        <v>60</v>
      </c>
      <c r="E297" s="113" t="s">
        <v>428</v>
      </c>
      <c r="F297" s="112"/>
      <c r="G297" s="112"/>
    </row>
    <row r="298" spans="1:7" ht="15.75">
      <c r="A298" s="55" t="s">
        <v>427</v>
      </c>
      <c r="B298" s="54"/>
      <c r="C298" s="54"/>
      <c r="D298" s="54"/>
      <c r="E298" s="53"/>
    </row>
    <row r="299" spans="1:7" ht="76.5" hidden="1">
      <c r="A299" s="70" t="s">
        <v>426</v>
      </c>
      <c r="B299" s="92" t="s">
        <v>418</v>
      </c>
      <c r="C299" s="110" t="s">
        <v>389</v>
      </c>
      <c r="D299" s="67"/>
      <c r="E299" s="87"/>
    </row>
    <row r="300" spans="1:7" ht="15.75">
      <c r="A300" s="84" t="s">
        <v>425</v>
      </c>
      <c r="B300" s="76" t="s">
        <v>424</v>
      </c>
      <c r="C300" s="109" t="s">
        <v>389</v>
      </c>
      <c r="D300" s="67">
        <v>184.67901000000001</v>
      </c>
      <c r="E300" s="72" t="s">
        <v>409</v>
      </c>
    </row>
    <row r="301" spans="1:7" ht="15.75">
      <c r="A301" s="82"/>
      <c r="B301" s="74"/>
      <c r="C301" s="108"/>
      <c r="D301" s="67">
        <v>2.7278199999999999</v>
      </c>
      <c r="E301" s="72" t="s">
        <v>334</v>
      </c>
    </row>
    <row r="302" spans="1:7" ht="30">
      <c r="A302" s="84" t="s">
        <v>423</v>
      </c>
      <c r="B302" s="76" t="s">
        <v>422</v>
      </c>
      <c r="C302" s="109" t="s">
        <v>389</v>
      </c>
      <c r="D302" s="67">
        <v>197.0248</v>
      </c>
      <c r="E302" s="72" t="s">
        <v>394</v>
      </c>
    </row>
    <row r="303" spans="1:7" ht="15.75">
      <c r="A303" s="82"/>
      <c r="B303" s="74"/>
      <c r="C303" s="108"/>
      <c r="D303" s="67">
        <v>2.9510700000000001</v>
      </c>
      <c r="E303" s="72" t="s">
        <v>334</v>
      </c>
    </row>
    <row r="304" spans="1:7" ht="76.5" hidden="1">
      <c r="A304" s="70" t="s">
        <v>421</v>
      </c>
      <c r="B304" s="92" t="s">
        <v>420</v>
      </c>
      <c r="C304" s="99" t="s">
        <v>389</v>
      </c>
      <c r="D304" s="67"/>
      <c r="E304" s="77"/>
    </row>
    <row r="305" spans="1:5" ht="76.5" hidden="1">
      <c r="A305" s="70" t="s">
        <v>419</v>
      </c>
      <c r="B305" s="92" t="s">
        <v>418</v>
      </c>
      <c r="C305" s="99" t="s">
        <v>389</v>
      </c>
      <c r="D305" s="67"/>
      <c r="E305" s="77"/>
    </row>
    <row r="306" spans="1:5" ht="76.5" hidden="1">
      <c r="A306" s="70" t="s">
        <v>417</v>
      </c>
      <c r="B306" s="92" t="s">
        <v>416</v>
      </c>
      <c r="C306" s="99" t="s">
        <v>389</v>
      </c>
      <c r="D306" s="67"/>
      <c r="E306" s="77"/>
    </row>
    <row r="307" spans="1:5" ht="15.75">
      <c r="A307" s="84" t="s">
        <v>415</v>
      </c>
      <c r="B307" s="76" t="s">
        <v>414</v>
      </c>
      <c r="C307" s="107" t="s">
        <v>389</v>
      </c>
      <c r="D307" s="67">
        <v>196.98065</v>
      </c>
      <c r="E307" s="72" t="s">
        <v>409</v>
      </c>
    </row>
    <row r="308" spans="1:5" ht="15.75">
      <c r="A308" s="82"/>
      <c r="B308" s="74"/>
      <c r="C308" s="106"/>
      <c r="D308" s="67">
        <v>2.91506</v>
      </c>
      <c r="E308" s="72" t="s">
        <v>334</v>
      </c>
    </row>
    <row r="309" spans="1:5" ht="76.5" hidden="1">
      <c r="A309" s="70" t="s">
        <v>413</v>
      </c>
      <c r="B309" s="92" t="s">
        <v>412</v>
      </c>
      <c r="C309" s="99" t="s">
        <v>389</v>
      </c>
      <c r="D309" s="67"/>
      <c r="E309" s="77"/>
    </row>
    <row r="310" spans="1:5" ht="15.75">
      <c r="A310" s="84" t="s">
        <v>411</v>
      </c>
      <c r="B310" s="76" t="s">
        <v>410</v>
      </c>
      <c r="C310" s="101" t="s">
        <v>389</v>
      </c>
      <c r="D310" s="67">
        <v>172.37033</v>
      </c>
      <c r="E310" s="72" t="s">
        <v>409</v>
      </c>
    </row>
    <row r="311" spans="1:5" ht="15">
      <c r="A311" s="82"/>
      <c r="B311" s="74"/>
      <c r="C311" s="100"/>
      <c r="D311" s="105">
        <v>2.5219900000000002</v>
      </c>
      <c r="E311" s="72" t="s">
        <v>334</v>
      </c>
    </row>
    <row r="312" spans="1:5" ht="30">
      <c r="A312" s="84" t="s">
        <v>408</v>
      </c>
      <c r="B312" s="97" t="s">
        <v>407</v>
      </c>
      <c r="C312" s="104" t="s">
        <v>389</v>
      </c>
      <c r="D312" s="102">
        <v>197.03</v>
      </c>
      <c r="E312" s="72" t="s">
        <v>394</v>
      </c>
    </row>
    <row r="313" spans="1:5" ht="15.75">
      <c r="A313" s="82"/>
      <c r="B313" s="95"/>
      <c r="C313" s="103"/>
      <c r="D313" s="102">
        <v>2.9507099999999999</v>
      </c>
      <c r="E313" s="72" t="s">
        <v>334</v>
      </c>
    </row>
    <row r="314" spans="1:5" ht="76.5" hidden="1">
      <c r="A314" s="70" t="s">
        <v>406</v>
      </c>
      <c r="B314" s="92" t="s">
        <v>405</v>
      </c>
      <c r="C314" s="99" t="s">
        <v>389</v>
      </c>
      <c r="D314" s="67"/>
      <c r="E314" s="77"/>
    </row>
    <row r="315" spans="1:5" ht="76.5" hidden="1">
      <c r="A315" s="70" t="s">
        <v>404</v>
      </c>
      <c r="B315" s="92" t="s">
        <v>403</v>
      </c>
      <c r="C315" s="99" t="s">
        <v>389</v>
      </c>
      <c r="D315" s="67"/>
      <c r="E315" s="77"/>
    </row>
    <row r="316" spans="1:5" ht="76.5" hidden="1">
      <c r="A316" s="70" t="s">
        <v>402</v>
      </c>
      <c r="B316" s="92" t="s">
        <v>401</v>
      </c>
      <c r="C316" s="99" t="s">
        <v>389</v>
      </c>
      <c r="D316" s="67"/>
      <c r="E316" s="77"/>
    </row>
    <row r="317" spans="1:5" ht="76.5" hidden="1">
      <c r="A317" s="70" t="s">
        <v>400</v>
      </c>
      <c r="B317" s="92" t="s">
        <v>399</v>
      </c>
      <c r="C317" s="99" t="s">
        <v>389</v>
      </c>
      <c r="D317" s="67"/>
      <c r="E317" s="77"/>
    </row>
    <row r="318" spans="1:5" ht="76.5" hidden="1">
      <c r="A318" s="70" t="s">
        <v>398</v>
      </c>
      <c r="B318" s="92" t="s">
        <v>397</v>
      </c>
      <c r="C318" s="99" t="s">
        <v>389</v>
      </c>
      <c r="D318" s="67"/>
      <c r="E318" s="77"/>
    </row>
    <row r="319" spans="1:5" ht="30">
      <c r="A319" s="84" t="s">
        <v>396</v>
      </c>
      <c r="B319" s="76" t="s">
        <v>395</v>
      </c>
      <c r="C319" s="101" t="s">
        <v>389</v>
      </c>
      <c r="D319" s="67">
        <v>17.445</v>
      </c>
      <c r="E319" s="72" t="s">
        <v>394</v>
      </c>
    </row>
    <row r="320" spans="1:5" ht="15.75">
      <c r="A320" s="82"/>
      <c r="B320" s="74"/>
      <c r="C320" s="100"/>
      <c r="D320" s="67">
        <v>0.25974000000000003</v>
      </c>
      <c r="E320" s="72" t="s">
        <v>334</v>
      </c>
    </row>
    <row r="321" spans="1:5" ht="76.5" hidden="1">
      <c r="A321" s="70" t="s">
        <v>393</v>
      </c>
      <c r="B321" s="92" t="s">
        <v>392</v>
      </c>
      <c r="C321" s="99" t="s">
        <v>389</v>
      </c>
      <c r="D321" s="67"/>
      <c r="E321" s="77"/>
    </row>
    <row r="322" spans="1:5" ht="76.5" hidden="1">
      <c r="A322" s="70" t="s">
        <v>391</v>
      </c>
      <c r="B322" s="92" t="s">
        <v>390</v>
      </c>
      <c r="C322" s="99" t="s">
        <v>389</v>
      </c>
      <c r="D322" s="67"/>
      <c r="E322" s="77"/>
    </row>
    <row r="323" spans="1:5" ht="15.75">
      <c r="A323" s="89" t="s">
        <v>361</v>
      </c>
      <c r="B323" s="88"/>
      <c r="C323" s="68"/>
      <c r="D323" s="57">
        <f>SUM(D299:D322)</f>
        <v>979.85617999999999</v>
      </c>
      <c r="E323" s="61"/>
    </row>
    <row r="324" spans="1:5" ht="51">
      <c r="A324" s="69" t="s">
        <v>388</v>
      </c>
      <c r="B324" s="93" t="s">
        <v>387</v>
      </c>
      <c r="C324" s="98" t="s">
        <v>378</v>
      </c>
      <c r="D324" s="91"/>
      <c r="E324" s="85"/>
    </row>
    <row r="325" spans="1:5" ht="51">
      <c r="A325" s="69" t="s">
        <v>386</v>
      </c>
      <c r="B325" s="93" t="s">
        <v>385</v>
      </c>
      <c r="C325" s="98" t="s">
        <v>378</v>
      </c>
      <c r="D325" s="91"/>
      <c r="E325" s="85"/>
    </row>
    <row r="326" spans="1:5" ht="15">
      <c r="A326" s="97" t="s">
        <v>384</v>
      </c>
      <c r="B326" s="96" t="s">
        <v>383</v>
      </c>
      <c r="C326" s="83" t="s">
        <v>378</v>
      </c>
      <c r="D326" s="91">
        <v>195.40056000000001</v>
      </c>
      <c r="E326" s="85" t="s">
        <v>382</v>
      </c>
    </row>
    <row r="327" spans="1:5" ht="15">
      <c r="A327" s="95"/>
      <c r="B327" s="94"/>
      <c r="C327" s="81"/>
      <c r="D327" s="91">
        <v>3.0566399999999998</v>
      </c>
      <c r="E327" s="85" t="s">
        <v>381</v>
      </c>
    </row>
    <row r="328" spans="1:5" ht="76.5">
      <c r="A328" s="93" t="s">
        <v>380</v>
      </c>
      <c r="B328" s="69" t="s">
        <v>379</v>
      </c>
      <c r="C328" s="68" t="s">
        <v>378</v>
      </c>
      <c r="D328" s="91">
        <f>59.115+45.39609</f>
        <v>104.51109</v>
      </c>
      <c r="E328" s="85" t="s">
        <v>377</v>
      </c>
    </row>
    <row r="329" spans="1:5" ht="15.75">
      <c r="A329" s="89"/>
      <c r="B329" s="88"/>
      <c r="C329" s="68"/>
      <c r="D329" s="57">
        <f>SUM(D324:D328)</f>
        <v>302.96829000000002</v>
      </c>
      <c r="E329" s="61"/>
    </row>
    <row r="330" spans="1:5" ht="38.25" hidden="1">
      <c r="A330" s="80" t="s">
        <v>376</v>
      </c>
      <c r="B330" s="92" t="s">
        <v>375</v>
      </c>
      <c r="C330" s="68" t="s">
        <v>364</v>
      </c>
      <c r="D330" s="91"/>
      <c r="E330" s="61"/>
    </row>
    <row r="331" spans="1:5" ht="38.25" hidden="1">
      <c r="A331" s="80" t="s">
        <v>374</v>
      </c>
      <c r="B331" s="92" t="s">
        <v>373</v>
      </c>
      <c r="C331" s="68" t="s">
        <v>364</v>
      </c>
      <c r="D331" s="91"/>
      <c r="E331" s="61"/>
    </row>
    <row r="332" spans="1:5" ht="38.25" hidden="1">
      <c r="A332" s="80" t="s">
        <v>372</v>
      </c>
      <c r="B332" s="92" t="s">
        <v>371</v>
      </c>
      <c r="C332" s="68" t="s">
        <v>364</v>
      </c>
      <c r="D332" s="91"/>
      <c r="E332" s="61"/>
    </row>
    <row r="333" spans="1:5" ht="38.25" hidden="1">
      <c r="A333" s="80" t="s">
        <v>370</v>
      </c>
      <c r="B333" s="92" t="s">
        <v>369</v>
      </c>
      <c r="C333" s="68" t="s">
        <v>364</v>
      </c>
      <c r="D333" s="91"/>
      <c r="E333" s="61"/>
    </row>
    <row r="334" spans="1:5" ht="38.25" hidden="1">
      <c r="A334" s="80" t="s">
        <v>368</v>
      </c>
      <c r="B334" s="92" t="s">
        <v>367</v>
      </c>
      <c r="C334" s="68" t="s">
        <v>364</v>
      </c>
      <c r="D334" s="91"/>
      <c r="E334" s="61"/>
    </row>
    <row r="335" spans="1:5" ht="38.25" hidden="1">
      <c r="A335" s="80" t="s">
        <v>366</v>
      </c>
      <c r="B335" s="92" t="s">
        <v>365</v>
      </c>
      <c r="C335" s="68" t="s">
        <v>364</v>
      </c>
      <c r="D335" s="91"/>
      <c r="E335" s="61"/>
    </row>
    <row r="336" spans="1:5" ht="15.75" hidden="1">
      <c r="A336" s="89" t="s">
        <v>361</v>
      </c>
      <c r="B336" s="88"/>
      <c r="C336" s="68"/>
      <c r="D336" s="57">
        <f>SUM(D330:D335)</f>
        <v>0</v>
      </c>
      <c r="E336" s="61"/>
    </row>
    <row r="337" spans="1:5" ht="38.25" hidden="1">
      <c r="A337" s="80"/>
      <c r="B337" s="69" t="s">
        <v>363</v>
      </c>
      <c r="C337" s="71" t="s">
        <v>362</v>
      </c>
      <c r="D337" s="73"/>
      <c r="E337" s="90"/>
    </row>
    <row r="338" spans="1:5" ht="15.75" hidden="1">
      <c r="A338" s="89" t="s">
        <v>361</v>
      </c>
      <c r="B338" s="88"/>
      <c r="C338" s="63"/>
      <c r="D338" s="57">
        <f>D337</f>
        <v>0</v>
      </c>
      <c r="E338" s="61"/>
    </row>
    <row r="339" spans="1:5" ht="15" hidden="1">
      <c r="A339" s="69" t="s">
        <v>360</v>
      </c>
      <c r="B339" s="79"/>
      <c r="C339" s="68" t="s">
        <v>347</v>
      </c>
      <c r="D339" s="86"/>
      <c r="E339" s="77"/>
    </row>
    <row r="340" spans="1:5" ht="15" hidden="1">
      <c r="A340" s="69" t="s">
        <v>359</v>
      </c>
      <c r="B340" s="79"/>
      <c r="C340" s="68" t="s">
        <v>347</v>
      </c>
      <c r="D340" s="86"/>
      <c r="E340" s="77"/>
    </row>
    <row r="341" spans="1:5" ht="63.75" hidden="1">
      <c r="A341" s="69" t="s">
        <v>358</v>
      </c>
      <c r="B341" s="69" t="s">
        <v>358</v>
      </c>
      <c r="C341" s="68" t="s">
        <v>347</v>
      </c>
      <c r="D341" s="86"/>
      <c r="E341" s="77"/>
    </row>
    <row r="342" spans="1:5" ht="38.25" hidden="1">
      <c r="A342" s="69" t="s">
        <v>357</v>
      </c>
      <c r="B342" s="79" t="s">
        <v>356</v>
      </c>
      <c r="C342" s="68" t="s">
        <v>347</v>
      </c>
      <c r="D342" s="86"/>
      <c r="E342" s="85"/>
    </row>
    <row r="343" spans="1:5" ht="38.25" hidden="1">
      <c r="A343" s="69" t="s">
        <v>355</v>
      </c>
      <c r="B343" s="79" t="s">
        <v>354</v>
      </c>
      <c r="C343" s="68" t="s">
        <v>347</v>
      </c>
      <c r="D343" s="86"/>
      <c r="E343" s="87"/>
    </row>
    <row r="344" spans="1:5" ht="38.25" hidden="1">
      <c r="A344" s="69" t="s">
        <v>353</v>
      </c>
      <c r="B344" s="79" t="s">
        <v>352</v>
      </c>
      <c r="C344" s="68" t="s">
        <v>347</v>
      </c>
      <c r="D344" s="86"/>
      <c r="E344" s="85"/>
    </row>
    <row r="345" spans="1:5" ht="38.25" hidden="1">
      <c r="A345" s="69" t="s">
        <v>351</v>
      </c>
      <c r="B345" s="79" t="s">
        <v>350</v>
      </c>
      <c r="C345" s="68" t="s">
        <v>347</v>
      </c>
      <c r="D345" s="86"/>
      <c r="E345" s="85"/>
    </row>
    <row r="346" spans="1:5" ht="38.25" hidden="1">
      <c r="A346" s="69" t="s">
        <v>349</v>
      </c>
      <c r="B346" s="79" t="s">
        <v>348</v>
      </c>
      <c r="C346" s="68" t="s">
        <v>347</v>
      </c>
      <c r="D346" s="86"/>
      <c r="E346" s="85"/>
    </row>
    <row r="347" spans="1:5" ht="15.75" hidden="1">
      <c r="A347" s="65" t="s">
        <v>324</v>
      </c>
      <c r="B347" s="79"/>
      <c r="C347" s="63"/>
      <c r="D347" s="57">
        <f>SUM(D339:D346)</f>
        <v>0</v>
      </c>
      <c r="E347" s="61"/>
    </row>
    <row r="348" spans="1:5" ht="15">
      <c r="A348" s="84" t="s">
        <v>346</v>
      </c>
      <c r="B348" s="76" t="s">
        <v>345</v>
      </c>
      <c r="C348" s="83" t="s">
        <v>337</v>
      </c>
      <c r="D348" s="78">
        <v>196.92055999999999</v>
      </c>
      <c r="E348" s="77" t="s">
        <v>344</v>
      </c>
    </row>
    <row r="349" spans="1:5" ht="15">
      <c r="A349" s="82"/>
      <c r="B349" s="74"/>
      <c r="C349" s="81"/>
      <c r="D349" s="78">
        <v>2.9144299999999999</v>
      </c>
      <c r="E349" s="72" t="s">
        <v>343</v>
      </c>
    </row>
    <row r="350" spans="1:5" ht="15">
      <c r="A350" s="84" t="s">
        <v>342</v>
      </c>
      <c r="B350" s="76" t="s">
        <v>341</v>
      </c>
      <c r="C350" s="83" t="s">
        <v>337</v>
      </c>
      <c r="D350" s="78">
        <v>46.536999999999999</v>
      </c>
      <c r="E350" s="72" t="s">
        <v>340</v>
      </c>
    </row>
    <row r="351" spans="1:5" ht="15">
      <c r="A351" s="82"/>
      <c r="B351" s="74"/>
      <c r="C351" s="81"/>
      <c r="D351" s="78">
        <v>0.69581000000000004</v>
      </c>
      <c r="E351" s="72" t="s">
        <v>334</v>
      </c>
    </row>
    <row r="352" spans="1:5" ht="51">
      <c r="A352" s="80" t="s">
        <v>339</v>
      </c>
      <c r="B352" s="79" t="s">
        <v>338</v>
      </c>
      <c r="C352" s="68" t="s">
        <v>337</v>
      </c>
      <c r="D352" s="78"/>
      <c r="E352" s="77"/>
    </row>
    <row r="353" spans="1:5" ht="15.75">
      <c r="A353" s="75"/>
      <c r="B353" s="76" t="s">
        <v>336</v>
      </c>
      <c r="C353" s="76" t="s">
        <v>336</v>
      </c>
      <c r="D353" s="73">
        <v>196.20122000000001</v>
      </c>
      <c r="E353" s="66" t="s">
        <v>335</v>
      </c>
    </row>
    <row r="354" spans="1:5" ht="15.75">
      <c r="A354" s="75"/>
      <c r="B354" s="74"/>
      <c r="C354" s="74"/>
      <c r="D354" s="73">
        <v>2.8980800000000002</v>
      </c>
      <c r="E354" s="72" t="s">
        <v>334</v>
      </c>
    </row>
    <row r="355" spans="1:5" ht="15.75">
      <c r="A355" s="65" t="s">
        <v>324</v>
      </c>
      <c r="B355" s="64"/>
      <c r="C355" s="63"/>
      <c r="D355" s="62">
        <f>D353+D354+D351+D350+D349+D348</f>
        <v>446.1671</v>
      </c>
      <c r="E355" s="61"/>
    </row>
    <row r="356" spans="1:5" ht="15.75" hidden="1">
      <c r="A356" s="70" t="s">
        <v>333</v>
      </c>
      <c r="B356" s="68" t="s">
        <v>332</v>
      </c>
      <c r="C356" s="68" t="s">
        <v>325</v>
      </c>
      <c r="D356" s="67"/>
      <c r="E356" s="66"/>
    </row>
    <row r="357" spans="1:5" ht="38.25" hidden="1">
      <c r="A357" s="70" t="s">
        <v>331</v>
      </c>
      <c r="B357" s="71" t="s">
        <v>330</v>
      </c>
      <c r="C357" s="68" t="s">
        <v>325</v>
      </c>
      <c r="D357" s="67"/>
      <c r="E357" s="66"/>
    </row>
    <row r="358" spans="1:5" ht="15.75" hidden="1">
      <c r="A358" s="70" t="s">
        <v>329</v>
      </c>
      <c r="B358" s="68" t="s">
        <v>328</v>
      </c>
      <c r="C358" s="68" t="s">
        <v>325</v>
      </c>
      <c r="D358" s="67"/>
      <c r="E358" s="66"/>
    </row>
    <row r="359" spans="1:5" ht="15.75" hidden="1">
      <c r="A359" s="69" t="s">
        <v>327</v>
      </c>
      <c r="B359" s="68" t="s">
        <v>326</v>
      </c>
      <c r="C359" s="68" t="s">
        <v>325</v>
      </c>
      <c r="D359" s="67"/>
      <c r="E359" s="66"/>
    </row>
    <row r="360" spans="1:5" ht="15.75" hidden="1">
      <c r="A360" s="65" t="s">
        <v>324</v>
      </c>
      <c r="B360" s="64"/>
      <c r="C360" s="63"/>
      <c r="D360" s="62">
        <f>SUM(D356:D359)</f>
        <v>0</v>
      </c>
      <c r="E360" s="61"/>
    </row>
    <row r="361" spans="1:5" ht="15.75">
      <c r="A361" s="60" t="s">
        <v>323</v>
      </c>
      <c r="B361" s="59"/>
      <c r="C361" s="58" t="s">
        <v>322</v>
      </c>
      <c r="D361" s="57">
        <f>D323+D338+D355+D360+D329+D336</f>
        <v>1728.9915699999999</v>
      </c>
      <c r="E361" s="56" t="s">
        <v>322</v>
      </c>
    </row>
    <row r="362" spans="1:5" ht="15.75">
      <c r="A362" s="55" t="s">
        <v>321</v>
      </c>
      <c r="B362" s="54"/>
      <c r="C362" s="54"/>
      <c r="D362" s="54"/>
      <c r="E362" s="53"/>
    </row>
    <row r="363" spans="1:5">
      <c r="A363" s="51"/>
      <c r="B363" s="52">
        <v>1216030</v>
      </c>
      <c r="C363" s="51"/>
      <c r="D363" s="51"/>
      <c r="E363" s="51"/>
    </row>
    <row r="364" spans="1:5" ht="102">
      <c r="A364" s="15" t="s">
        <v>263</v>
      </c>
      <c r="B364" s="48" t="s">
        <v>320</v>
      </c>
      <c r="C364" s="46" t="s">
        <v>319</v>
      </c>
      <c r="D364" s="49">
        <v>199.91399999999999</v>
      </c>
      <c r="E364" s="48" t="s">
        <v>42</v>
      </c>
    </row>
    <row r="365" spans="1:5" ht="114.75">
      <c r="A365" s="15" t="s">
        <v>263</v>
      </c>
      <c r="B365" s="48" t="s">
        <v>318</v>
      </c>
      <c r="C365" s="46" t="s">
        <v>317</v>
      </c>
      <c r="D365" s="49">
        <v>181.274</v>
      </c>
      <c r="E365" s="48" t="s">
        <v>312</v>
      </c>
    </row>
    <row r="366" spans="1:5" ht="127.5">
      <c r="A366" s="15" t="s">
        <v>263</v>
      </c>
      <c r="B366" s="48" t="s">
        <v>316</v>
      </c>
      <c r="C366" s="46" t="s">
        <v>315</v>
      </c>
      <c r="D366" s="49">
        <v>179.548</v>
      </c>
      <c r="E366" s="48" t="s">
        <v>312</v>
      </c>
    </row>
    <row r="367" spans="1:5" ht="114.75">
      <c r="A367" s="15" t="s">
        <v>263</v>
      </c>
      <c r="B367" s="50" t="s">
        <v>314</v>
      </c>
      <c r="C367" s="46" t="s">
        <v>313</v>
      </c>
      <c r="D367" s="49">
        <v>96.477999999999994</v>
      </c>
      <c r="E367" s="48" t="s">
        <v>312</v>
      </c>
    </row>
    <row r="368" spans="1:5" ht="127.5">
      <c r="A368" s="15" t="s">
        <v>263</v>
      </c>
      <c r="B368" s="50" t="s">
        <v>311</v>
      </c>
      <c r="C368" s="46" t="s">
        <v>310</v>
      </c>
      <c r="D368" s="49">
        <v>119.006</v>
      </c>
      <c r="E368" s="48" t="s">
        <v>307</v>
      </c>
    </row>
    <row r="369" spans="1:5" ht="127.5">
      <c r="A369" s="15" t="s">
        <v>263</v>
      </c>
      <c r="B369" s="50" t="s">
        <v>309</v>
      </c>
      <c r="C369" s="46" t="s">
        <v>308</v>
      </c>
      <c r="D369" s="49">
        <v>148.989</v>
      </c>
      <c r="E369" s="48" t="s">
        <v>307</v>
      </c>
    </row>
    <row r="370" spans="1:5" ht="76.5">
      <c r="A370" s="15" t="s">
        <v>9</v>
      </c>
      <c r="B370" s="15" t="s">
        <v>306</v>
      </c>
      <c r="C370" s="47" t="s">
        <v>305</v>
      </c>
      <c r="D370" s="45">
        <f>0.001*105669</f>
        <v>105.669</v>
      </c>
      <c r="E370" s="37" t="s">
        <v>294</v>
      </c>
    </row>
    <row r="371" spans="1:5" ht="76.5">
      <c r="A371" s="15" t="s">
        <v>9</v>
      </c>
      <c r="B371" s="15" t="s">
        <v>304</v>
      </c>
      <c r="C371" s="47" t="s">
        <v>303</v>
      </c>
      <c r="D371" s="45">
        <v>199.81700000000001</v>
      </c>
      <c r="E371" s="37" t="s">
        <v>294</v>
      </c>
    </row>
    <row r="372" spans="1:5" ht="127.5">
      <c r="A372" s="15" t="s">
        <v>302</v>
      </c>
      <c r="B372" s="15" t="s">
        <v>301</v>
      </c>
      <c r="C372" s="46" t="s">
        <v>300</v>
      </c>
      <c r="D372" s="45">
        <v>181.57</v>
      </c>
      <c r="E372" s="37" t="s">
        <v>294</v>
      </c>
    </row>
    <row r="373" spans="1:5" ht="140.25">
      <c r="A373" s="15" t="s">
        <v>297</v>
      </c>
      <c r="B373" s="15" t="s">
        <v>299</v>
      </c>
      <c r="C373" s="46" t="s">
        <v>298</v>
      </c>
      <c r="D373" s="45">
        <v>138.74799999999999</v>
      </c>
      <c r="E373" s="37" t="s">
        <v>294</v>
      </c>
    </row>
    <row r="374" spans="1:5" ht="89.25">
      <c r="A374" s="15" t="s">
        <v>297</v>
      </c>
      <c r="B374" s="15" t="s">
        <v>296</v>
      </c>
      <c r="C374" s="40" t="s">
        <v>295</v>
      </c>
      <c r="D374" s="38">
        <f>(50699.25+43706.25+36713.25)*0.001</f>
        <v>131.11875000000001</v>
      </c>
      <c r="E374" s="37" t="s">
        <v>294</v>
      </c>
    </row>
    <row r="375" spans="1:5" ht="89.25">
      <c r="A375" s="15" t="s">
        <v>9</v>
      </c>
      <c r="B375" s="15" t="s">
        <v>234</v>
      </c>
      <c r="C375" s="40" t="s">
        <v>293</v>
      </c>
      <c r="D375" s="38">
        <v>56.655000000000001</v>
      </c>
      <c r="E375" s="37" t="s">
        <v>286</v>
      </c>
    </row>
    <row r="376" spans="1:5" ht="102">
      <c r="A376" s="15" t="s">
        <v>9</v>
      </c>
      <c r="B376" s="15" t="s">
        <v>292</v>
      </c>
      <c r="C376" s="40" t="s">
        <v>291</v>
      </c>
      <c r="D376" s="38">
        <v>85.299000000000007</v>
      </c>
      <c r="E376" s="37" t="s">
        <v>286</v>
      </c>
    </row>
    <row r="377" spans="1:5" ht="102">
      <c r="A377" s="15" t="s">
        <v>9</v>
      </c>
      <c r="B377" s="15" t="s">
        <v>292</v>
      </c>
      <c r="C377" s="40" t="s">
        <v>291</v>
      </c>
      <c r="D377" s="38">
        <v>91.596000000000004</v>
      </c>
      <c r="E377" s="37" t="s">
        <v>286</v>
      </c>
    </row>
    <row r="378" spans="1:5" ht="89.25">
      <c r="A378" s="15" t="s">
        <v>9</v>
      </c>
      <c r="B378" s="15" t="s">
        <v>290</v>
      </c>
      <c r="C378" s="40" t="s">
        <v>289</v>
      </c>
      <c r="D378" s="38">
        <v>27.373000000000001</v>
      </c>
      <c r="E378" s="37" t="s">
        <v>286</v>
      </c>
    </row>
    <row r="379" spans="1:5" ht="89.25">
      <c r="A379" s="15" t="s">
        <v>9</v>
      </c>
      <c r="B379" s="15" t="s">
        <v>290</v>
      </c>
      <c r="C379" s="40" t="s">
        <v>289</v>
      </c>
      <c r="D379" s="38">
        <v>74.429000000000002</v>
      </c>
      <c r="E379" s="37" t="s">
        <v>286</v>
      </c>
    </row>
    <row r="380" spans="1:5" ht="89.25">
      <c r="A380" s="15" t="s">
        <v>9</v>
      </c>
      <c r="B380" s="15" t="s">
        <v>288</v>
      </c>
      <c r="C380" s="40" t="s">
        <v>287</v>
      </c>
      <c r="D380" s="38">
        <v>101.495</v>
      </c>
      <c r="E380" s="37" t="s">
        <v>286</v>
      </c>
    </row>
    <row r="381" spans="1:5" ht="89.25">
      <c r="A381" s="15" t="s">
        <v>9</v>
      </c>
      <c r="B381" s="15" t="s">
        <v>288</v>
      </c>
      <c r="C381" s="40" t="s">
        <v>287</v>
      </c>
      <c r="D381" s="38">
        <v>163.334</v>
      </c>
      <c r="E381" s="37" t="s">
        <v>286</v>
      </c>
    </row>
    <row r="382" spans="1:5" ht="25.5">
      <c r="A382" s="15" t="s">
        <v>263</v>
      </c>
      <c r="B382" s="15" t="s">
        <v>285</v>
      </c>
      <c r="C382" s="39" t="s">
        <v>284</v>
      </c>
      <c r="D382" s="38">
        <v>264.95999999999998</v>
      </c>
      <c r="E382" s="15" t="s">
        <v>281</v>
      </c>
    </row>
    <row r="383" spans="1:5" ht="25.5">
      <c r="A383" s="15" t="s">
        <v>9</v>
      </c>
      <c r="B383" s="15" t="s">
        <v>283</v>
      </c>
      <c r="C383" s="39" t="s">
        <v>282</v>
      </c>
      <c r="D383" s="38">
        <v>264.95999999999998</v>
      </c>
      <c r="E383" s="15" t="s">
        <v>281</v>
      </c>
    </row>
    <row r="384" spans="1:5">
      <c r="A384" s="15" t="s">
        <v>9</v>
      </c>
      <c r="B384" s="15" t="s">
        <v>9</v>
      </c>
      <c r="C384" s="39" t="s">
        <v>280</v>
      </c>
      <c r="D384" s="38">
        <v>43.886000000000003</v>
      </c>
      <c r="E384" s="37" t="s">
        <v>279</v>
      </c>
    </row>
    <row r="385" spans="1:5">
      <c r="A385" s="15" t="s">
        <v>9</v>
      </c>
      <c r="B385" s="15" t="s">
        <v>278</v>
      </c>
      <c r="C385" s="39" t="s">
        <v>277</v>
      </c>
      <c r="D385" s="38">
        <v>130.80500000000001</v>
      </c>
      <c r="E385" s="37" t="s">
        <v>276</v>
      </c>
    </row>
    <row r="386" spans="1:5" ht="89.25">
      <c r="A386" s="15" t="s">
        <v>9</v>
      </c>
      <c r="B386" s="15" t="s">
        <v>236</v>
      </c>
      <c r="C386" s="40" t="s">
        <v>235</v>
      </c>
      <c r="D386" s="38">
        <v>31.454000000000001</v>
      </c>
      <c r="E386" s="37" t="s">
        <v>254</v>
      </c>
    </row>
    <row r="387" spans="1:5" ht="89.25">
      <c r="A387" s="15" t="s">
        <v>9</v>
      </c>
      <c r="B387" s="15" t="s">
        <v>275</v>
      </c>
      <c r="C387" s="40" t="s">
        <v>274</v>
      </c>
      <c r="D387" s="38">
        <v>58.555</v>
      </c>
      <c r="E387" s="37" t="s">
        <v>254</v>
      </c>
    </row>
    <row r="388" spans="1:5" ht="76.5">
      <c r="A388" s="15" t="s">
        <v>9</v>
      </c>
      <c r="B388" s="15" t="s">
        <v>273</v>
      </c>
      <c r="C388" s="40" t="s">
        <v>272</v>
      </c>
      <c r="D388" s="38">
        <v>28.405000000000001</v>
      </c>
      <c r="E388" s="37" t="s">
        <v>254</v>
      </c>
    </row>
    <row r="389" spans="1:5" ht="102">
      <c r="A389" s="15" t="s">
        <v>9</v>
      </c>
      <c r="B389" s="15" t="s">
        <v>271</v>
      </c>
      <c r="C389" s="40" t="s">
        <v>270</v>
      </c>
      <c r="D389" s="38">
        <v>153.91399999999999</v>
      </c>
      <c r="E389" s="37" t="s">
        <v>254</v>
      </c>
    </row>
    <row r="390" spans="1:5" ht="63.75">
      <c r="A390" s="15" t="s">
        <v>9</v>
      </c>
      <c r="B390" s="15" t="s">
        <v>269</v>
      </c>
      <c r="C390" s="40" t="s">
        <v>268</v>
      </c>
      <c r="D390" s="38">
        <v>137.518</v>
      </c>
      <c r="E390" s="37" t="s">
        <v>254</v>
      </c>
    </row>
    <row r="391" spans="1:5" ht="63.75">
      <c r="A391" s="15" t="s">
        <v>263</v>
      </c>
      <c r="B391" s="15" t="s">
        <v>267</v>
      </c>
      <c r="C391" s="40" t="s">
        <v>266</v>
      </c>
      <c r="D391" s="38">
        <v>111.089</v>
      </c>
      <c r="E391" s="37" t="s">
        <v>254</v>
      </c>
    </row>
    <row r="392" spans="1:5" ht="229.5">
      <c r="A392" s="43" t="s">
        <v>263</v>
      </c>
      <c r="B392" s="43" t="s">
        <v>265</v>
      </c>
      <c r="C392" s="40" t="s">
        <v>264</v>
      </c>
      <c r="D392" s="38">
        <v>563.77599999999995</v>
      </c>
      <c r="E392" s="37" t="s">
        <v>254</v>
      </c>
    </row>
    <row r="393" spans="1:5" ht="242.25">
      <c r="A393" s="43" t="s">
        <v>263</v>
      </c>
      <c r="B393" s="43" t="s">
        <v>262</v>
      </c>
      <c r="C393" s="40" t="s">
        <v>261</v>
      </c>
      <c r="D393" s="38">
        <v>967.221</v>
      </c>
      <c r="E393" s="37" t="s">
        <v>254</v>
      </c>
    </row>
    <row r="394" spans="1:5" ht="140.25">
      <c r="A394" s="15" t="s">
        <v>9</v>
      </c>
      <c r="B394" s="15" t="s">
        <v>260</v>
      </c>
      <c r="C394" s="40" t="s">
        <v>259</v>
      </c>
      <c r="D394" s="38">
        <v>40.119250000000001</v>
      </c>
      <c r="E394" s="37" t="s">
        <v>254</v>
      </c>
    </row>
    <row r="395" spans="1:5" ht="178.5">
      <c r="A395" s="15" t="s">
        <v>9</v>
      </c>
      <c r="B395" s="15" t="s">
        <v>258</v>
      </c>
      <c r="C395" s="40" t="s">
        <v>257</v>
      </c>
      <c r="D395" s="38">
        <v>71.762420000000006</v>
      </c>
      <c r="E395" s="37" t="s">
        <v>254</v>
      </c>
    </row>
    <row r="396" spans="1:5" ht="153">
      <c r="A396" s="15" t="s">
        <v>9</v>
      </c>
      <c r="B396" s="15" t="s">
        <v>247</v>
      </c>
      <c r="C396" s="40" t="s">
        <v>256</v>
      </c>
      <c r="D396" s="38">
        <v>550.61800000000005</v>
      </c>
      <c r="E396" s="37" t="s">
        <v>254</v>
      </c>
    </row>
    <row r="397" spans="1:5" ht="153">
      <c r="A397" s="15" t="s">
        <v>9</v>
      </c>
      <c r="B397" s="15" t="s">
        <v>232</v>
      </c>
      <c r="C397" s="40" t="s">
        <v>255</v>
      </c>
      <c r="D397" s="38">
        <v>59.003630000000001</v>
      </c>
      <c r="E397" s="37" t="s">
        <v>254</v>
      </c>
    </row>
    <row r="398" spans="1:5" ht="140.25">
      <c r="A398" s="15" t="s">
        <v>9</v>
      </c>
      <c r="B398" s="15" t="s">
        <v>250</v>
      </c>
      <c r="C398" s="40" t="s">
        <v>253</v>
      </c>
      <c r="D398" s="38">
        <v>198.59200000000001</v>
      </c>
      <c r="E398" s="37" t="s">
        <v>252</v>
      </c>
    </row>
    <row r="399" spans="1:5" ht="140.25">
      <c r="A399" s="15" t="s">
        <v>9</v>
      </c>
      <c r="B399" s="15" t="s">
        <v>240</v>
      </c>
      <c r="C399" s="40" t="s">
        <v>251</v>
      </c>
      <c r="D399" s="38">
        <v>195.75800000000001</v>
      </c>
      <c r="E399" s="37" t="s">
        <v>245</v>
      </c>
    </row>
    <row r="400" spans="1:5" ht="140.25">
      <c r="A400" s="15" t="s">
        <v>9</v>
      </c>
      <c r="B400" s="15" t="s">
        <v>250</v>
      </c>
      <c r="C400" s="40" t="s">
        <v>249</v>
      </c>
      <c r="D400" s="38">
        <v>204.89400000000001</v>
      </c>
      <c r="E400" s="37" t="s">
        <v>245</v>
      </c>
    </row>
    <row r="401" spans="1:5" ht="89.25">
      <c r="A401" s="15" t="s">
        <v>9</v>
      </c>
      <c r="B401" s="15" t="s">
        <v>248</v>
      </c>
      <c r="C401" s="40" t="s">
        <v>237</v>
      </c>
      <c r="D401" s="38">
        <v>325.67700000000002</v>
      </c>
      <c r="E401" s="37" t="s">
        <v>245</v>
      </c>
    </row>
    <row r="402" spans="1:5" ht="140.25">
      <c r="A402" s="15" t="s">
        <v>9</v>
      </c>
      <c r="B402" s="15" t="s">
        <v>247</v>
      </c>
      <c r="C402" s="40" t="s">
        <v>246</v>
      </c>
      <c r="D402" s="38">
        <v>98.742000000000004</v>
      </c>
      <c r="E402" s="37" t="s">
        <v>245</v>
      </c>
    </row>
    <row r="403" spans="1:5">
      <c r="A403" s="15" t="s">
        <v>9</v>
      </c>
      <c r="B403" s="15" t="s">
        <v>9</v>
      </c>
      <c r="C403" s="39" t="s">
        <v>244</v>
      </c>
      <c r="D403" s="38">
        <v>27.306000000000001</v>
      </c>
      <c r="E403" s="37" t="s">
        <v>243</v>
      </c>
    </row>
    <row r="404" spans="1:5">
      <c r="A404" s="15" t="s">
        <v>9</v>
      </c>
      <c r="B404" s="15" t="s">
        <v>9</v>
      </c>
      <c r="C404" s="39" t="s">
        <v>242</v>
      </c>
      <c r="D404" s="38">
        <v>59.583350000000003</v>
      </c>
      <c r="E404" s="37" t="s">
        <v>241</v>
      </c>
    </row>
    <row r="405" spans="1:5" ht="153">
      <c r="A405" s="15" t="s">
        <v>9</v>
      </c>
      <c r="B405" s="15" t="s">
        <v>240</v>
      </c>
      <c r="C405" s="40" t="s">
        <v>239</v>
      </c>
      <c r="D405" s="38">
        <v>162.036</v>
      </c>
      <c r="E405" s="37" t="s">
        <v>228</v>
      </c>
    </row>
    <row r="406" spans="1:5" ht="89.25">
      <c r="A406" s="15" t="s">
        <v>9</v>
      </c>
      <c r="B406" s="15" t="s">
        <v>238</v>
      </c>
      <c r="C406" s="40" t="s">
        <v>237</v>
      </c>
      <c r="D406" s="38">
        <v>29.882000000000001</v>
      </c>
      <c r="E406" s="37" t="s">
        <v>228</v>
      </c>
    </row>
    <row r="407" spans="1:5" ht="89.25">
      <c r="A407" s="15" t="s">
        <v>9</v>
      </c>
      <c r="B407" s="15" t="s">
        <v>236</v>
      </c>
      <c r="C407" s="40" t="s">
        <v>235</v>
      </c>
      <c r="D407" s="38">
        <v>65.094999999999999</v>
      </c>
      <c r="E407" s="37" t="s">
        <v>228</v>
      </c>
    </row>
    <row r="408" spans="1:5" ht="102">
      <c r="A408" s="15" t="s">
        <v>9</v>
      </c>
      <c r="B408" s="15" t="s">
        <v>234</v>
      </c>
      <c r="C408" s="40" t="s">
        <v>233</v>
      </c>
      <c r="D408" s="38">
        <v>100.002</v>
      </c>
      <c r="E408" s="37" t="s">
        <v>228</v>
      </c>
    </row>
    <row r="409" spans="1:5" ht="153">
      <c r="A409" s="15" t="s">
        <v>9</v>
      </c>
      <c r="B409" s="15" t="s">
        <v>232</v>
      </c>
      <c r="C409" s="40" t="s">
        <v>231</v>
      </c>
      <c r="D409" s="38">
        <v>43.726999999999997</v>
      </c>
      <c r="E409" s="37" t="s">
        <v>228</v>
      </c>
    </row>
    <row r="410" spans="1:5" ht="153">
      <c r="A410" s="15" t="s">
        <v>9</v>
      </c>
      <c r="B410" s="15" t="s">
        <v>232</v>
      </c>
      <c r="C410" s="40" t="s">
        <v>231</v>
      </c>
      <c r="D410" s="38">
        <v>491.62299999999999</v>
      </c>
      <c r="E410" s="37" t="s">
        <v>228</v>
      </c>
    </row>
    <row r="411" spans="1:5">
      <c r="A411" s="15" t="s">
        <v>9</v>
      </c>
      <c r="B411" s="44" t="s">
        <v>230</v>
      </c>
      <c r="C411" s="39" t="s">
        <v>229</v>
      </c>
      <c r="D411" s="38">
        <v>28.521999999999998</v>
      </c>
      <c r="E411" s="37" t="s">
        <v>228</v>
      </c>
    </row>
    <row r="412" spans="1:5">
      <c r="A412" s="15" t="s">
        <v>9</v>
      </c>
      <c r="B412" s="15" t="s">
        <v>9</v>
      </c>
      <c r="C412" s="39" t="s">
        <v>227</v>
      </c>
      <c r="D412" s="38">
        <f>13.698+34.416+34.41887+20.575</f>
        <v>103.10787000000001</v>
      </c>
      <c r="E412" s="15" t="s">
        <v>226</v>
      </c>
    </row>
    <row r="413" spans="1:5">
      <c r="A413" s="15" t="s">
        <v>9</v>
      </c>
      <c r="B413" s="15" t="s">
        <v>9</v>
      </c>
      <c r="C413" s="39" t="s">
        <v>227</v>
      </c>
      <c r="D413" s="38">
        <f>0.84319+0.5736+0.5736+1.45694+0.837</f>
        <v>4.2843299999999997</v>
      </c>
      <c r="E413" s="15" t="s">
        <v>226</v>
      </c>
    </row>
    <row r="414" spans="1:5">
      <c r="A414" s="15" t="s">
        <v>9</v>
      </c>
      <c r="B414" s="15" t="s">
        <v>9</v>
      </c>
      <c r="C414" s="39" t="s">
        <v>227</v>
      </c>
      <c r="D414" s="38">
        <f>0.37284+0.45888+0.427</f>
        <v>1.2587200000000001</v>
      </c>
      <c r="E414" s="15" t="s">
        <v>226</v>
      </c>
    </row>
    <row r="415" spans="1:5">
      <c r="A415" s="15" t="s">
        <v>9</v>
      </c>
      <c r="B415" s="15" t="s">
        <v>9</v>
      </c>
      <c r="C415" s="39" t="s">
        <v>225</v>
      </c>
      <c r="D415" s="38">
        <v>12.503</v>
      </c>
      <c r="E415" s="37" t="s">
        <v>224</v>
      </c>
    </row>
    <row r="416" spans="1:5">
      <c r="A416" s="15" t="s">
        <v>9</v>
      </c>
      <c r="B416" s="15" t="s">
        <v>9</v>
      </c>
      <c r="C416" s="39" t="s">
        <v>223</v>
      </c>
      <c r="D416" s="38">
        <v>2.1949999999999998</v>
      </c>
      <c r="E416" s="37" t="s">
        <v>222</v>
      </c>
    </row>
    <row r="417" spans="1:5" ht="76.5">
      <c r="A417" s="15" t="s">
        <v>9</v>
      </c>
      <c r="B417" s="15" t="s">
        <v>221</v>
      </c>
      <c r="C417" s="40" t="s">
        <v>220</v>
      </c>
      <c r="D417" s="38">
        <v>29.033999999999999</v>
      </c>
      <c r="E417" s="37" t="s">
        <v>219</v>
      </c>
    </row>
    <row r="418" spans="1:5" ht="102">
      <c r="A418" s="15" t="s">
        <v>9</v>
      </c>
      <c r="B418" s="15" t="s">
        <v>9</v>
      </c>
      <c r="C418" s="40" t="s">
        <v>218</v>
      </c>
      <c r="D418" s="38">
        <f>3421.706</f>
        <v>3421.7060000000001</v>
      </c>
      <c r="E418" s="37" t="s">
        <v>217</v>
      </c>
    </row>
    <row r="419" spans="1:5" ht="102">
      <c r="A419" s="15" t="s">
        <v>9</v>
      </c>
      <c r="B419" s="15" t="s">
        <v>9</v>
      </c>
      <c r="C419" s="40" t="s">
        <v>218</v>
      </c>
      <c r="D419" s="38">
        <f>197.3676+224.0628+249.6276+139.056+231.5952+291.3144</f>
        <v>1333.0236</v>
      </c>
      <c r="E419" s="37" t="s">
        <v>217</v>
      </c>
    </row>
    <row r="420" spans="1:5" ht="25.5">
      <c r="A420" s="15" t="s">
        <v>9</v>
      </c>
      <c r="B420" s="15" t="s">
        <v>216</v>
      </c>
      <c r="C420" s="39" t="s">
        <v>214</v>
      </c>
      <c r="D420" s="38">
        <f>263.3928+234.10452+179.481+2240.016</f>
        <v>2916.9943200000002</v>
      </c>
      <c r="E420" s="15" t="s">
        <v>213</v>
      </c>
    </row>
    <row r="421" spans="1:5" ht="38.25">
      <c r="A421" s="15" t="s">
        <v>9</v>
      </c>
      <c r="B421" s="15" t="s">
        <v>215</v>
      </c>
      <c r="C421" s="39" t="s">
        <v>214</v>
      </c>
      <c r="D421" s="38">
        <f>106.18152+95.47488+210.99552</f>
        <v>412.65192000000002</v>
      </c>
      <c r="E421" s="15" t="s">
        <v>213</v>
      </c>
    </row>
    <row r="422" spans="1:5" ht="63.75">
      <c r="A422" s="15" t="s">
        <v>9</v>
      </c>
      <c r="B422" s="15" t="s">
        <v>212</v>
      </c>
      <c r="C422" s="40" t="s">
        <v>211</v>
      </c>
      <c r="D422" s="38">
        <v>196.79400000000001</v>
      </c>
      <c r="E422" s="37" t="s">
        <v>210</v>
      </c>
    </row>
    <row r="423" spans="1:5" ht="89.25">
      <c r="A423" s="15" t="s">
        <v>9</v>
      </c>
      <c r="B423" s="15" t="s">
        <v>209</v>
      </c>
      <c r="C423" s="40" t="s">
        <v>208</v>
      </c>
      <c r="D423" s="38">
        <f>102.9004+42.09012+58.47419+113.78914+1083.672</f>
        <v>1400.9258500000001</v>
      </c>
      <c r="E423" s="15" t="s">
        <v>205</v>
      </c>
    </row>
    <row r="424" spans="1:5" ht="165.75">
      <c r="A424" s="15" t="s">
        <v>9</v>
      </c>
      <c r="B424" s="15" t="s">
        <v>207</v>
      </c>
      <c r="C424" s="40" t="s">
        <v>206</v>
      </c>
      <c r="D424" s="38">
        <f>132.39308+52.57706+68.69321+108.26239+1020.051</f>
        <v>1381.9767400000001</v>
      </c>
      <c r="E424" s="15" t="s">
        <v>205</v>
      </c>
    </row>
    <row r="425" spans="1:5" ht="102">
      <c r="A425" s="15" t="s">
        <v>9</v>
      </c>
      <c r="B425" s="15" t="s">
        <v>204</v>
      </c>
      <c r="C425" s="40" t="s">
        <v>203</v>
      </c>
      <c r="D425" s="38">
        <v>195.61500000000001</v>
      </c>
      <c r="E425" s="37" t="s">
        <v>202</v>
      </c>
    </row>
    <row r="426" spans="1:5">
      <c r="A426" s="15" t="s">
        <v>9</v>
      </c>
      <c r="B426" s="15" t="s">
        <v>9</v>
      </c>
      <c r="C426" s="39" t="s">
        <v>201</v>
      </c>
      <c r="D426" s="38">
        <f>136.21462+18.98216+148.133+64.686</f>
        <v>368.01578000000006</v>
      </c>
      <c r="E426" s="37" t="s">
        <v>186</v>
      </c>
    </row>
    <row r="427" spans="1:5" ht="102">
      <c r="A427" s="15" t="s">
        <v>9</v>
      </c>
      <c r="B427" s="15" t="s">
        <v>200</v>
      </c>
      <c r="C427" s="40" t="s">
        <v>199</v>
      </c>
      <c r="D427" s="38">
        <v>44.450600000000001</v>
      </c>
      <c r="E427" s="37" t="s">
        <v>186</v>
      </c>
    </row>
    <row r="428" spans="1:5">
      <c r="A428" s="15" t="s">
        <v>9</v>
      </c>
      <c r="B428" s="15" t="s">
        <v>9</v>
      </c>
      <c r="C428" s="39" t="s">
        <v>198</v>
      </c>
      <c r="D428" s="38">
        <f>97.2798+78.4458+97.36044+104.5944+14.12359+85.57772+80.46331+12.73001+12.73001+15.50791</f>
        <v>598.81299000000001</v>
      </c>
      <c r="E428" s="37" t="s">
        <v>186</v>
      </c>
    </row>
    <row r="429" spans="1:5">
      <c r="A429" s="15" t="s">
        <v>9</v>
      </c>
      <c r="B429" s="15" t="s">
        <v>9</v>
      </c>
      <c r="C429" s="39" t="s">
        <v>197</v>
      </c>
      <c r="D429" s="38">
        <f>861.3398+2.38+239.758</f>
        <v>1103.4777999999999</v>
      </c>
      <c r="E429" s="37" t="s">
        <v>186</v>
      </c>
    </row>
    <row r="430" spans="1:5">
      <c r="A430" s="15" t="s">
        <v>9</v>
      </c>
      <c r="B430" s="15" t="s">
        <v>9</v>
      </c>
      <c r="C430" s="39" t="s">
        <v>196</v>
      </c>
      <c r="D430" s="38">
        <v>199.89389</v>
      </c>
      <c r="E430" s="37" t="s">
        <v>186</v>
      </c>
    </row>
    <row r="431" spans="1:5">
      <c r="A431" s="15" t="s">
        <v>9</v>
      </c>
      <c r="B431" s="15" t="s">
        <v>9</v>
      </c>
      <c r="C431" s="39" t="s">
        <v>195</v>
      </c>
      <c r="D431" s="38">
        <v>199.94049999999999</v>
      </c>
      <c r="E431" s="37" t="s">
        <v>186</v>
      </c>
    </row>
    <row r="432" spans="1:5" ht="76.5">
      <c r="A432" s="15" t="s">
        <v>9</v>
      </c>
      <c r="B432" s="15" t="s">
        <v>9</v>
      </c>
      <c r="C432" s="40" t="s">
        <v>194</v>
      </c>
      <c r="D432" s="38">
        <v>199.90476000000001</v>
      </c>
      <c r="E432" s="37" t="s">
        <v>186</v>
      </c>
    </row>
    <row r="433" spans="1:5" ht="38.25">
      <c r="A433" s="15" t="s">
        <v>9</v>
      </c>
      <c r="B433" s="43" t="s">
        <v>193</v>
      </c>
      <c r="C433" s="42" t="s">
        <v>192</v>
      </c>
      <c r="D433" s="38">
        <v>2328.558</v>
      </c>
      <c r="E433" s="41" t="s">
        <v>186</v>
      </c>
    </row>
    <row r="434" spans="1:5" ht="89.25">
      <c r="A434" s="15" t="s">
        <v>9</v>
      </c>
      <c r="B434" s="15" t="s">
        <v>191</v>
      </c>
      <c r="C434" s="40" t="s">
        <v>190</v>
      </c>
      <c r="D434" s="38">
        <v>117.843</v>
      </c>
      <c r="E434" s="37" t="s">
        <v>186</v>
      </c>
    </row>
    <row r="435" spans="1:5">
      <c r="A435" s="15" t="s">
        <v>9</v>
      </c>
      <c r="B435" s="15" t="s">
        <v>9</v>
      </c>
      <c r="C435" s="39" t="s">
        <v>189</v>
      </c>
      <c r="D435" s="38">
        <v>198.96299999999999</v>
      </c>
      <c r="E435" s="37" t="s">
        <v>186</v>
      </c>
    </row>
    <row r="436" spans="1:5" ht="114.75">
      <c r="A436" s="15" t="s">
        <v>9</v>
      </c>
      <c r="B436" s="15" t="s">
        <v>9</v>
      </c>
      <c r="C436" s="40" t="s">
        <v>188</v>
      </c>
      <c r="D436" s="38">
        <v>199.94499999999999</v>
      </c>
      <c r="E436" s="37" t="s">
        <v>186</v>
      </c>
    </row>
    <row r="437" spans="1:5">
      <c r="A437" s="15" t="s">
        <v>9</v>
      </c>
      <c r="B437" s="15" t="s">
        <v>9</v>
      </c>
      <c r="C437" s="39" t="s">
        <v>187</v>
      </c>
      <c r="D437" s="38">
        <v>233.90123</v>
      </c>
      <c r="E437" s="37" t="s">
        <v>186</v>
      </c>
    </row>
    <row r="438" spans="1:5">
      <c r="A438" s="4" t="s">
        <v>0</v>
      </c>
      <c r="B438" s="4"/>
      <c r="C438" s="4"/>
      <c r="D438" s="36">
        <f>SUM(D364:D437)</f>
        <v>24997.5753</v>
      </c>
      <c r="E438" s="4"/>
    </row>
    <row r="439" spans="1:5">
      <c r="A439" s="4"/>
      <c r="B439" s="35">
        <v>1216011</v>
      </c>
      <c r="C439" s="34"/>
      <c r="D439" s="33"/>
      <c r="E439" s="4"/>
    </row>
    <row r="440" spans="1:5" ht="38.25">
      <c r="A440" s="15" t="s">
        <v>9</v>
      </c>
      <c r="B440" s="32" t="s">
        <v>185</v>
      </c>
      <c r="C440" s="32" t="s">
        <v>185</v>
      </c>
      <c r="D440" s="29">
        <v>7098</v>
      </c>
      <c r="E440" s="31" t="s">
        <v>116</v>
      </c>
    </row>
    <row r="441" spans="1:5" ht="38.25">
      <c r="A441" s="15" t="s">
        <v>9</v>
      </c>
      <c r="B441" s="30" t="s">
        <v>184</v>
      </c>
      <c r="C441" s="30" t="s">
        <v>184</v>
      </c>
      <c r="D441" s="27">
        <v>12243.6</v>
      </c>
      <c r="E441" s="31" t="s">
        <v>116</v>
      </c>
    </row>
    <row r="442" spans="1:5" ht="38.25">
      <c r="A442" s="15" t="s">
        <v>9</v>
      </c>
      <c r="B442" s="30" t="s">
        <v>183</v>
      </c>
      <c r="C442" s="30" t="s">
        <v>183</v>
      </c>
      <c r="D442" s="27">
        <v>10839.6</v>
      </c>
      <c r="E442" s="31" t="s">
        <v>116</v>
      </c>
    </row>
    <row r="443" spans="1:5" ht="38.25">
      <c r="A443" s="15" t="s">
        <v>9</v>
      </c>
      <c r="B443" s="30" t="s">
        <v>182</v>
      </c>
      <c r="C443" s="30" t="s">
        <v>182</v>
      </c>
      <c r="D443" s="27">
        <v>6788.4</v>
      </c>
      <c r="E443" s="31" t="s">
        <v>116</v>
      </c>
    </row>
    <row r="444" spans="1:5" ht="25.5">
      <c r="A444" s="15" t="s">
        <v>9</v>
      </c>
      <c r="B444" s="30" t="s">
        <v>181</v>
      </c>
      <c r="C444" s="30" t="s">
        <v>181</v>
      </c>
      <c r="D444" s="27">
        <v>4218</v>
      </c>
      <c r="E444" s="31" t="s">
        <v>116</v>
      </c>
    </row>
    <row r="445" spans="1:5" ht="25.5">
      <c r="A445" s="15" t="s">
        <v>9</v>
      </c>
      <c r="B445" s="30" t="s">
        <v>180</v>
      </c>
      <c r="C445" s="30" t="s">
        <v>180</v>
      </c>
      <c r="D445" s="27">
        <v>3942</v>
      </c>
      <c r="E445" s="31" t="s">
        <v>116</v>
      </c>
    </row>
    <row r="446" spans="1:5" ht="25.5">
      <c r="A446" s="15" t="s">
        <v>9</v>
      </c>
      <c r="B446" s="30" t="s">
        <v>179</v>
      </c>
      <c r="C446" s="30" t="s">
        <v>179</v>
      </c>
      <c r="D446" s="27">
        <v>3709.2</v>
      </c>
      <c r="E446" s="31" t="s">
        <v>116</v>
      </c>
    </row>
    <row r="447" spans="1:5" ht="25.5">
      <c r="A447" s="15" t="s">
        <v>9</v>
      </c>
      <c r="B447" s="30" t="s">
        <v>178</v>
      </c>
      <c r="C447" s="30" t="s">
        <v>178</v>
      </c>
      <c r="D447" s="27">
        <v>6133.2</v>
      </c>
      <c r="E447" s="31" t="s">
        <v>116</v>
      </c>
    </row>
    <row r="448" spans="1:5" ht="25.5">
      <c r="A448" s="15" t="s">
        <v>9</v>
      </c>
      <c r="B448" s="30" t="s">
        <v>177</v>
      </c>
      <c r="C448" s="30" t="s">
        <v>177</v>
      </c>
      <c r="D448" s="27">
        <v>20689.2</v>
      </c>
      <c r="E448" s="31" t="s">
        <v>116</v>
      </c>
    </row>
    <row r="449" spans="1:5" ht="25.5">
      <c r="A449" s="15" t="s">
        <v>9</v>
      </c>
      <c r="B449" s="30" t="s">
        <v>176</v>
      </c>
      <c r="C449" s="30" t="s">
        <v>176</v>
      </c>
      <c r="D449" s="27">
        <v>11668.8</v>
      </c>
      <c r="E449" s="31" t="s">
        <v>116</v>
      </c>
    </row>
    <row r="450" spans="1:5" ht="38.25">
      <c r="A450" s="15" t="s">
        <v>9</v>
      </c>
      <c r="B450" s="30" t="s">
        <v>175</v>
      </c>
      <c r="C450" s="30" t="s">
        <v>175</v>
      </c>
      <c r="D450" s="27">
        <v>10863.6</v>
      </c>
      <c r="E450" s="31" t="s">
        <v>116</v>
      </c>
    </row>
    <row r="451" spans="1:5" ht="38.25">
      <c r="A451" s="15" t="s">
        <v>9</v>
      </c>
      <c r="B451" s="30" t="s">
        <v>174</v>
      </c>
      <c r="C451" s="30" t="s">
        <v>174</v>
      </c>
      <c r="D451" s="27">
        <v>5472</v>
      </c>
      <c r="E451" s="31" t="s">
        <v>116</v>
      </c>
    </row>
    <row r="452" spans="1:5" ht="38.25">
      <c r="A452" s="15" t="s">
        <v>9</v>
      </c>
      <c r="B452" s="30" t="s">
        <v>173</v>
      </c>
      <c r="C452" s="30" t="s">
        <v>173</v>
      </c>
      <c r="D452" s="27">
        <v>6948</v>
      </c>
      <c r="E452" s="31" t="s">
        <v>116</v>
      </c>
    </row>
    <row r="453" spans="1:5" ht="38.25">
      <c r="A453" s="15" t="s">
        <v>9</v>
      </c>
      <c r="B453" s="30" t="s">
        <v>172</v>
      </c>
      <c r="C453" s="30" t="s">
        <v>172</v>
      </c>
      <c r="D453" s="27">
        <v>10929.6</v>
      </c>
      <c r="E453" s="31" t="s">
        <v>116</v>
      </c>
    </row>
    <row r="454" spans="1:5" ht="38.25">
      <c r="A454" s="15" t="s">
        <v>9</v>
      </c>
      <c r="B454" s="30" t="s">
        <v>171</v>
      </c>
      <c r="C454" s="30" t="s">
        <v>171</v>
      </c>
      <c r="D454" s="27">
        <v>10852.8</v>
      </c>
      <c r="E454" s="31" t="s">
        <v>116</v>
      </c>
    </row>
    <row r="455" spans="1:5" ht="38.25">
      <c r="A455" s="15" t="s">
        <v>9</v>
      </c>
      <c r="B455" s="30" t="s">
        <v>170</v>
      </c>
      <c r="C455" s="30" t="s">
        <v>170</v>
      </c>
      <c r="D455" s="27">
        <v>2884.8</v>
      </c>
      <c r="E455" s="31" t="s">
        <v>116</v>
      </c>
    </row>
    <row r="456" spans="1:5" ht="38.25">
      <c r="A456" s="15" t="s">
        <v>9</v>
      </c>
      <c r="B456" s="30" t="s">
        <v>169</v>
      </c>
      <c r="C456" s="30" t="s">
        <v>169</v>
      </c>
      <c r="D456" s="27">
        <v>10611.6</v>
      </c>
      <c r="E456" s="31" t="s">
        <v>116</v>
      </c>
    </row>
    <row r="457" spans="1:5" ht="38.25">
      <c r="A457" s="15" t="s">
        <v>9</v>
      </c>
      <c r="B457" s="30" t="s">
        <v>168</v>
      </c>
      <c r="C457" s="30" t="s">
        <v>168</v>
      </c>
      <c r="D457" s="27">
        <v>3942</v>
      </c>
      <c r="E457" s="31" t="s">
        <v>116</v>
      </c>
    </row>
    <row r="458" spans="1:5" ht="38.25">
      <c r="A458" s="15" t="s">
        <v>9</v>
      </c>
      <c r="B458" s="30" t="s">
        <v>167</v>
      </c>
      <c r="C458" s="30" t="s">
        <v>167</v>
      </c>
      <c r="D458" s="27">
        <v>10867.2</v>
      </c>
      <c r="E458" s="31" t="s">
        <v>116</v>
      </c>
    </row>
    <row r="459" spans="1:5" ht="38.25">
      <c r="A459" s="15" t="s">
        <v>9</v>
      </c>
      <c r="B459" s="30" t="s">
        <v>166</v>
      </c>
      <c r="C459" s="30" t="s">
        <v>166</v>
      </c>
      <c r="D459" s="27">
        <v>14276.4</v>
      </c>
      <c r="E459" s="31" t="s">
        <v>116</v>
      </c>
    </row>
    <row r="460" spans="1:5" ht="38.25">
      <c r="A460" s="15" t="s">
        <v>9</v>
      </c>
      <c r="B460" s="30" t="s">
        <v>165</v>
      </c>
      <c r="C460" s="30" t="s">
        <v>165</v>
      </c>
      <c r="D460" s="27">
        <v>5833.2</v>
      </c>
      <c r="E460" s="31" t="s">
        <v>116</v>
      </c>
    </row>
    <row r="461" spans="1:5" ht="38.25">
      <c r="A461" s="15" t="s">
        <v>9</v>
      </c>
      <c r="B461" s="30" t="s">
        <v>164</v>
      </c>
      <c r="C461" s="30" t="s">
        <v>164</v>
      </c>
      <c r="D461" s="27">
        <v>3404.4</v>
      </c>
      <c r="E461" s="31" t="s">
        <v>116</v>
      </c>
    </row>
    <row r="462" spans="1:5" ht="38.25">
      <c r="A462" s="15" t="s">
        <v>9</v>
      </c>
      <c r="B462" s="30" t="s">
        <v>163</v>
      </c>
      <c r="C462" s="30" t="s">
        <v>163</v>
      </c>
      <c r="D462" s="27">
        <v>5373.6</v>
      </c>
      <c r="E462" s="31" t="s">
        <v>116</v>
      </c>
    </row>
    <row r="463" spans="1:5" ht="38.25">
      <c r="A463" s="15" t="s">
        <v>9</v>
      </c>
      <c r="B463" s="30" t="s">
        <v>162</v>
      </c>
      <c r="C463" s="30" t="s">
        <v>162</v>
      </c>
      <c r="D463" s="27">
        <v>9378</v>
      </c>
      <c r="E463" s="31" t="s">
        <v>116</v>
      </c>
    </row>
    <row r="464" spans="1:5" ht="38.25">
      <c r="A464" s="15" t="s">
        <v>9</v>
      </c>
      <c r="B464" s="30" t="s">
        <v>161</v>
      </c>
      <c r="C464" s="30" t="s">
        <v>161</v>
      </c>
      <c r="D464" s="27">
        <v>11086.8</v>
      </c>
      <c r="E464" s="31" t="s">
        <v>116</v>
      </c>
    </row>
    <row r="465" spans="1:5" ht="38.25">
      <c r="A465" s="15" t="s">
        <v>9</v>
      </c>
      <c r="B465" s="30" t="s">
        <v>160</v>
      </c>
      <c r="C465" s="30" t="s">
        <v>160</v>
      </c>
      <c r="D465" s="27">
        <v>6226.8</v>
      </c>
      <c r="E465" s="31" t="s">
        <v>116</v>
      </c>
    </row>
    <row r="466" spans="1:5" ht="38.25">
      <c r="A466" s="15" t="s">
        <v>9</v>
      </c>
      <c r="B466" s="30" t="s">
        <v>159</v>
      </c>
      <c r="C466" s="30" t="s">
        <v>159</v>
      </c>
      <c r="D466" s="27">
        <v>8625.6</v>
      </c>
      <c r="E466" s="31" t="s">
        <v>116</v>
      </c>
    </row>
    <row r="467" spans="1:5" ht="38.25">
      <c r="A467" s="15" t="s">
        <v>9</v>
      </c>
      <c r="B467" s="30" t="s">
        <v>158</v>
      </c>
      <c r="C467" s="30" t="s">
        <v>158</v>
      </c>
      <c r="D467" s="27">
        <v>11506.8</v>
      </c>
      <c r="E467" s="31" t="s">
        <v>116</v>
      </c>
    </row>
    <row r="468" spans="1:5" ht="38.25">
      <c r="A468" s="15" t="s">
        <v>9</v>
      </c>
      <c r="B468" s="30" t="s">
        <v>157</v>
      </c>
      <c r="C468" s="30" t="s">
        <v>157</v>
      </c>
      <c r="D468" s="27">
        <v>3703.2</v>
      </c>
      <c r="E468" s="31" t="s">
        <v>116</v>
      </c>
    </row>
    <row r="469" spans="1:5" ht="38.25">
      <c r="A469" s="15" t="s">
        <v>9</v>
      </c>
      <c r="B469" s="30" t="s">
        <v>156</v>
      </c>
      <c r="C469" s="30" t="s">
        <v>156</v>
      </c>
      <c r="D469" s="27">
        <v>9250.7999999999993</v>
      </c>
      <c r="E469" s="31" t="s">
        <v>116</v>
      </c>
    </row>
    <row r="470" spans="1:5" ht="38.25">
      <c r="A470" s="15" t="s">
        <v>9</v>
      </c>
      <c r="B470" s="30" t="s">
        <v>155</v>
      </c>
      <c r="C470" s="30" t="s">
        <v>155</v>
      </c>
      <c r="D470" s="27">
        <v>3345.6</v>
      </c>
      <c r="E470" s="31" t="s">
        <v>116</v>
      </c>
    </row>
    <row r="471" spans="1:5" ht="38.25">
      <c r="A471" s="15" t="s">
        <v>9</v>
      </c>
      <c r="B471" s="30" t="s">
        <v>154</v>
      </c>
      <c r="C471" s="30" t="s">
        <v>154</v>
      </c>
      <c r="D471" s="27">
        <v>3494.4</v>
      </c>
      <c r="E471" s="31" t="s">
        <v>116</v>
      </c>
    </row>
    <row r="472" spans="1:5" ht="25.5">
      <c r="A472" s="15" t="s">
        <v>9</v>
      </c>
      <c r="B472" s="30" t="s">
        <v>153</v>
      </c>
      <c r="C472" s="30" t="s">
        <v>153</v>
      </c>
      <c r="D472" s="27">
        <v>152097.41</v>
      </c>
      <c r="E472" s="28" t="s">
        <v>152</v>
      </c>
    </row>
    <row r="473" spans="1:5" ht="25.5">
      <c r="A473" s="15" t="s">
        <v>9</v>
      </c>
      <c r="B473" s="30" t="s">
        <v>151</v>
      </c>
      <c r="C473" s="30" t="s">
        <v>151</v>
      </c>
      <c r="D473" s="27">
        <v>18187.57</v>
      </c>
      <c r="E473" s="26" t="s">
        <v>150</v>
      </c>
    </row>
    <row r="474" spans="1:5" ht="25.5">
      <c r="A474" s="15" t="s">
        <v>9</v>
      </c>
      <c r="B474" s="30" t="s">
        <v>149</v>
      </c>
      <c r="C474" s="30" t="s">
        <v>149</v>
      </c>
      <c r="D474" s="27">
        <v>138161.99</v>
      </c>
      <c r="E474" s="26" t="s">
        <v>148</v>
      </c>
    </row>
    <row r="475" spans="1:5" ht="25.5">
      <c r="A475" s="15" t="s">
        <v>9</v>
      </c>
      <c r="B475" s="23" t="s">
        <v>147</v>
      </c>
      <c r="C475" s="23" t="s">
        <v>147</v>
      </c>
      <c r="D475" s="29">
        <v>186460.79999999999</v>
      </c>
      <c r="E475" s="23" t="s">
        <v>145</v>
      </c>
    </row>
    <row r="476" spans="1:5" ht="25.5">
      <c r="A476" s="15" t="s">
        <v>9</v>
      </c>
      <c r="B476" s="23" t="s">
        <v>146</v>
      </c>
      <c r="C476" s="23" t="s">
        <v>146</v>
      </c>
      <c r="D476" s="27">
        <v>161938.79999999999</v>
      </c>
      <c r="E476" s="23" t="s">
        <v>145</v>
      </c>
    </row>
    <row r="477" spans="1:5" ht="25.5">
      <c r="A477" s="15" t="s">
        <v>9</v>
      </c>
      <c r="B477" s="23" t="s">
        <v>144</v>
      </c>
      <c r="C477" s="23" t="s">
        <v>144</v>
      </c>
      <c r="D477" s="27">
        <v>82269.600000000006</v>
      </c>
      <c r="E477" s="28" t="s">
        <v>141</v>
      </c>
    </row>
    <row r="478" spans="1:5" ht="25.5">
      <c r="A478" s="15" t="s">
        <v>9</v>
      </c>
      <c r="B478" s="23" t="s">
        <v>143</v>
      </c>
      <c r="C478" s="23" t="s">
        <v>143</v>
      </c>
      <c r="D478" s="27">
        <v>108467.18</v>
      </c>
      <c r="E478" s="28" t="s">
        <v>141</v>
      </c>
    </row>
    <row r="479" spans="1:5" ht="25.5">
      <c r="A479" s="15" t="s">
        <v>9</v>
      </c>
      <c r="B479" s="23" t="s">
        <v>142</v>
      </c>
      <c r="C479" s="23" t="s">
        <v>142</v>
      </c>
      <c r="D479" s="27">
        <v>70982.63</v>
      </c>
      <c r="E479" s="28" t="s">
        <v>141</v>
      </c>
    </row>
    <row r="480" spans="1:5" ht="38.25">
      <c r="A480" s="15" t="s">
        <v>9</v>
      </c>
      <c r="B480" s="23" t="s">
        <v>140</v>
      </c>
      <c r="C480" s="23" t="s">
        <v>140</v>
      </c>
      <c r="D480" s="27">
        <v>2982</v>
      </c>
      <c r="E480" s="26" t="s">
        <v>116</v>
      </c>
    </row>
    <row r="481" spans="1:5" ht="38.25">
      <c r="A481" s="15" t="s">
        <v>9</v>
      </c>
      <c r="B481" s="23" t="s">
        <v>139</v>
      </c>
      <c r="C481" s="23" t="s">
        <v>139</v>
      </c>
      <c r="D481" s="27">
        <v>11778</v>
      </c>
      <c r="E481" s="26" t="s">
        <v>116</v>
      </c>
    </row>
    <row r="482" spans="1:5" ht="38.25">
      <c r="A482" s="15" t="s">
        <v>9</v>
      </c>
      <c r="B482" s="23" t="s">
        <v>138</v>
      </c>
      <c r="C482" s="23" t="s">
        <v>138</v>
      </c>
      <c r="D482" s="27">
        <v>9132</v>
      </c>
      <c r="E482" s="26" t="s">
        <v>116</v>
      </c>
    </row>
    <row r="483" spans="1:5" ht="25.5">
      <c r="A483" s="15" t="s">
        <v>9</v>
      </c>
      <c r="B483" s="23" t="s">
        <v>137</v>
      </c>
      <c r="C483" s="23" t="s">
        <v>137</v>
      </c>
      <c r="D483" s="27">
        <v>8602.7999999999993</v>
      </c>
      <c r="E483" s="26" t="s">
        <v>116</v>
      </c>
    </row>
    <row r="484" spans="1:5" ht="38.25">
      <c r="A484" s="15" t="s">
        <v>9</v>
      </c>
      <c r="B484" s="23" t="s">
        <v>136</v>
      </c>
      <c r="C484" s="23" t="s">
        <v>136</v>
      </c>
      <c r="D484" s="27">
        <v>13773.6</v>
      </c>
      <c r="E484" s="26" t="s">
        <v>116</v>
      </c>
    </row>
    <row r="485" spans="1:5" ht="38.25">
      <c r="A485" s="15" t="s">
        <v>9</v>
      </c>
      <c r="B485" s="23" t="s">
        <v>135</v>
      </c>
      <c r="C485" s="23" t="s">
        <v>135</v>
      </c>
      <c r="D485" s="27">
        <v>27052.799999999999</v>
      </c>
      <c r="E485" s="26" t="s">
        <v>116</v>
      </c>
    </row>
    <row r="486" spans="1:5" ht="38.25">
      <c r="A486" s="15" t="s">
        <v>9</v>
      </c>
      <c r="B486" s="23" t="s">
        <v>134</v>
      </c>
      <c r="C486" s="23" t="s">
        <v>134</v>
      </c>
      <c r="D486" s="27">
        <v>11758.8</v>
      </c>
      <c r="E486" s="26" t="s">
        <v>116</v>
      </c>
    </row>
    <row r="487" spans="1:5" ht="25.5">
      <c r="A487" s="15" t="s">
        <v>9</v>
      </c>
      <c r="B487" s="23" t="s">
        <v>133</v>
      </c>
      <c r="C487" s="23" t="s">
        <v>133</v>
      </c>
      <c r="D487" s="27">
        <v>9879.6</v>
      </c>
      <c r="E487" s="26" t="s">
        <v>116</v>
      </c>
    </row>
    <row r="488" spans="1:5" ht="25.5">
      <c r="A488" s="15" t="s">
        <v>9</v>
      </c>
      <c r="B488" s="23" t="s">
        <v>132</v>
      </c>
      <c r="C488" s="23" t="s">
        <v>132</v>
      </c>
      <c r="D488" s="27">
        <v>11217.6</v>
      </c>
      <c r="E488" s="26" t="s">
        <v>116</v>
      </c>
    </row>
    <row r="489" spans="1:5" ht="38.25">
      <c r="A489" s="15" t="s">
        <v>9</v>
      </c>
      <c r="B489" s="23" t="s">
        <v>131</v>
      </c>
      <c r="C489" s="23" t="s">
        <v>131</v>
      </c>
      <c r="D489" s="27">
        <v>10638</v>
      </c>
      <c r="E489" s="26" t="s">
        <v>116</v>
      </c>
    </row>
    <row r="490" spans="1:5" ht="38.25">
      <c r="A490" s="15" t="s">
        <v>9</v>
      </c>
      <c r="B490" s="23" t="s">
        <v>130</v>
      </c>
      <c r="C490" s="23" t="s">
        <v>130</v>
      </c>
      <c r="D490" s="27">
        <v>4074</v>
      </c>
      <c r="E490" s="26" t="s">
        <v>116</v>
      </c>
    </row>
    <row r="491" spans="1:5" ht="38.25">
      <c r="A491" s="15" t="s">
        <v>9</v>
      </c>
      <c r="B491" s="23" t="s">
        <v>129</v>
      </c>
      <c r="C491" s="23" t="s">
        <v>129</v>
      </c>
      <c r="D491" s="27">
        <v>11173.2</v>
      </c>
      <c r="E491" s="26" t="s">
        <v>116</v>
      </c>
    </row>
    <row r="492" spans="1:5" ht="25.5">
      <c r="A492" s="15" t="s">
        <v>9</v>
      </c>
      <c r="B492" s="23" t="s">
        <v>128</v>
      </c>
      <c r="C492" s="23" t="s">
        <v>128</v>
      </c>
      <c r="D492" s="27">
        <v>7022.4</v>
      </c>
      <c r="E492" s="26" t="s">
        <v>116</v>
      </c>
    </row>
    <row r="493" spans="1:5" ht="38.25">
      <c r="A493" s="15" t="s">
        <v>9</v>
      </c>
      <c r="B493" s="23" t="s">
        <v>127</v>
      </c>
      <c r="C493" s="23" t="s">
        <v>127</v>
      </c>
      <c r="D493" s="27">
        <v>4621.2</v>
      </c>
      <c r="E493" s="26" t="s">
        <v>116</v>
      </c>
    </row>
    <row r="494" spans="1:5" ht="38.25">
      <c r="A494" s="15" t="s">
        <v>9</v>
      </c>
      <c r="B494" s="23" t="s">
        <v>126</v>
      </c>
      <c r="C494" s="23" t="s">
        <v>126</v>
      </c>
      <c r="D494" s="27">
        <v>9432</v>
      </c>
      <c r="E494" s="26" t="s">
        <v>116</v>
      </c>
    </row>
    <row r="495" spans="1:5" ht="25.5">
      <c r="A495" s="15" t="s">
        <v>9</v>
      </c>
      <c r="B495" s="23" t="s">
        <v>125</v>
      </c>
      <c r="C495" s="23" t="s">
        <v>125</v>
      </c>
      <c r="D495" s="27">
        <v>11956.8</v>
      </c>
      <c r="E495" s="26" t="s">
        <v>116</v>
      </c>
    </row>
    <row r="496" spans="1:5" ht="25.5">
      <c r="A496" s="15" t="s">
        <v>9</v>
      </c>
      <c r="B496" s="23" t="s">
        <v>124</v>
      </c>
      <c r="C496" s="23" t="s">
        <v>124</v>
      </c>
      <c r="D496" s="27">
        <v>3396</v>
      </c>
      <c r="E496" s="26" t="s">
        <v>116</v>
      </c>
    </row>
    <row r="497" spans="1:5" ht="25.5">
      <c r="A497" s="15" t="s">
        <v>9</v>
      </c>
      <c r="B497" s="23" t="s">
        <v>123</v>
      </c>
      <c r="C497" s="23" t="s">
        <v>123</v>
      </c>
      <c r="D497" s="27">
        <v>16515.599999999999</v>
      </c>
      <c r="E497" s="26" t="s">
        <v>116</v>
      </c>
    </row>
    <row r="498" spans="1:5" ht="38.25">
      <c r="A498" s="15" t="s">
        <v>9</v>
      </c>
      <c r="B498" s="23" t="s">
        <v>122</v>
      </c>
      <c r="C498" s="23" t="s">
        <v>122</v>
      </c>
      <c r="D498" s="27">
        <v>6108</v>
      </c>
      <c r="E498" s="26" t="s">
        <v>116</v>
      </c>
    </row>
    <row r="499" spans="1:5" ht="25.5">
      <c r="A499" s="15" t="s">
        <v>9</v>
      </c>
      <c r="B499" s="23" t="s">
        <v>121</v>
      </c>
      <c r="C499" s="23" t="s">
        <v>121</v>
      </c>
      <c r="D499" s="27">
        <v>16456.8</v>
      </c>
      <c r="E499" s="26" t="s">
        <v>116</v>
      </c>
    </row>
    <row r="500" spans="1:5" ht="38.25">
      <c r="A500" s="15" t="s">
        <v>9</v>
      </c>
      <c r="B500" s="23" t="s">
        <v>120</v>
      </c>
      <c r="C500" s="23" t="s">
        <v>120</v>
      </c>
      <c r="D500" s="27">
        <v>15706.8</v>
      </c>
      <c r="E500" s="26" t="s">
        <v>116</v>
      </c>
    </row>
    <row r="501" spans="1:5" ht="38.25">
      <c r="A501" s="15" t="s">
        <v>9</v>
      </c>
      <c r="B501" s="23" t="s">
        <v>119</v>
      </c>
      <c r="C501" s="23" t="s">
        <v>119</v>
      </c>
      <c r="D501" s="27">
        <v>10222.799999999999</v>
      </c>
      <c r="E501" s="26" t="s">
        <v>116</v>
      </c>
    </row>
    <row r="502" spans="1:5" ht="38.25">
      <c r="A502" s="15" t="s">
        <v>9</v>
      </c>
      <c r="B502" s="23" t="s">
        <v>118</v>
      </c>
      <c r="C502" s="23" t="s">
        <v>118</v>
      </c>
      <c r="D502" s="27">
        <v>20738.400000000001</v>
      </c>
      <c r="E502" s="26" t="s">
        <v>116</v>
      </c>
    </row>
    <row r="503" spans="1:5" ht="25.5">
      <c r="A503" s="15" t="s">
        <v>9</v>
      </c>
      <c r="B503" s="23" t="s">
        <v>117</v>
      </c>
      <c r="C503" s="23" t="s">
        <v>117</v>
      </c>
      <c r="D503" s="27">
        <v>3825.6</v>
      </c>
      <c r="E503" s="26" t="s">
        <v>116</v>
      </c>
    </row>
    <row r="504" spans="1:5" ht="25.5">
      <c r="A504" s="15" t="s">
        <v>9</v>
      </c>
      <c r="B504" s="23" t="s">
        <v>115</v>
      </c>
      <c r="C504" s="23" t="s">
        <v>115</v>
      </c>
      <c r="D504" s="27">
        <v>20893.560000000001</v>
      </c>
      <c r="E504" s="26" t="s">
        <v>114</v>
      </c>
    </row>
    <row r="505" spans="1:5" ht="25.5">
      <c r="A505" s="15" t="s">
        <v>9</v>
      </c>
      <c r="B505" s="23" t="s">
        <v>113</v>
      </c>
      <c r="C505" s="23" t="s">
        <v>113</v>
      </c>
      <c r="D505" s="27">
        <v>70964.22</v>
      </c>
      <c r="E505" s="26" t="s">
        <v>109</v>
      </c>
    </row>
    <row r="506" spans="1:5" ht="38.25">
      <c r="A506" s="15" t="s">
        <v>9</v>
      </c>
      <c r="B506" s="23" t="s">
        <v>112</v>
      </c>
      <c r="C506" s="23" t="s">
        <v>112</v>
      </c>
      <c r="D506" s="27">
        <v>179981.32</v>
      </c>
      <c r="E506" s="26" t="s">
        <v>109</v>
      </c>
    </row>
    <row r="507" spans="1:5" ht="25.5">
      <c r="A507" s="15" t="s">
        <v>9</v>
      </c>
      <c r="B507" s="23" t="s">
        <v>111</v>
      </c>
      <c r="C507" s="23" t="s">
        <v>111</v>
      </c>
      <c r="D507" s="27">
        <v>140568.70000000001</v>
      </c>
      <c r="E507" s="26" t="s">
        <v>109</v>
      </c>
    </row>
    <row r="508" spans="1:5" ht="25.5">
      <c r="A508" s="15" t="s">
        <v>9</v>
      </c>
      <c r="B508" s="23" t="s">
        <v>110</v>
      </c>
      <c r="C508" s="23" t="s">
        <v>110</v>
      </c>
      <c r="D508" s="27">
        <v>39288.080000000002</v>
      </c>
      <c r="E508" s="26" t="s">
        <v>109</v>
      </c>
    </row>
    <row r="509" spans="1:5" ht="38.25">
      <c r="A509" s="15" t="s">
        <v>9</v>
      </c>
      <c r="B509" s="23" t="s">
        <v>108</v>
      </c>
      <c r="C509" s="23" t="s">
        <v>108</v>
      </c>
      <c r="D509" s="27">
        <v>143888</v>
      </c>
      <c r="E509" s="26" t="s">
        <v>107</v>
      </c>
    </row>
    <row r="510" spans="1:5" ht="25.5">
      <c r="A510" s="15" t="s">
        <v>9</v>
      </c>
      <c r="B510" s="23" t="s">
        <v>106</v>
      </c>
      <c r="C510" s="23" t="s">
        <v>106</v>
      </c>
      <c r="D510" s="27">
        <v>194910</v>
      </c>
      <c r="E510" s="26" t="s">
        <v>103</v>
      </c>
    </row>
    <row r="511" spans="1:5" ht="25.5">
      <c r="A511" s="15" t="s">
        <v>9</v>
      </c>
      <c r="B511" s="23" t="s">
        <v>105</v>
      </c>
      <c r="C511" s="23" t="s">
        <v>105</v>
      </c>
      <c r="D511" s="27">
        <v>97110</v>
      </c>
      <c r="E511" s="26" t="s">
        <v>103</v>
      </c>
    </row>
    <row r="512" spans="1:5" ht="38.25">
      <c r="A512" s="15" t="s">
        <v>9</v>
      </c>
      <c r="B512" s="23" t="s">
        <v>104</v>
      </c>
      <c r="C512" s="23" t="s">
        <v>104</v>
      </c>
      <c r="D512" s="27">
        <v>196392</v>
      </c>
      <c r="E512" s="26" t="s">
        <v>103</v>
      </c>
    </row>
    <row r="513" spans="1:5" ht="38.25">
      <c r="A513" s="15" t="s">
        <v>9</v>
      </c>
      <c r="B513" s="23" t="s">
        <v>102</v>
      </c>
      <c r="C513" s="23" t="s">
        <v>102</v>
      </c>
      <c r="D513" s="27">
        <v>190456</v>
      </c>
      <c r="E513" s="26" t="s">
        <v>99</v>
      </c>
    </row>
    <row r="514" spans="1:5" ht="25.5">
      <c r="A514" s="15" t="s">
        <v>9</v>
      </c>
      <c r="B514" s="23" t="s">
        <v>101</v>
      </c>
      <c r="C514" s="23" t="s">
        <v>101</v>
      </c>
      <c r="D514" s="27">
        <v>179999.1</v>
      </c>
      <c r="E514" s="26" t="s">
        <v>99</v>
      </c>
    </row>
    <row r="515" spans="1:5" ht="38.25">
      <c r="A515" s="15" t="s">
        <v>9</v>
      </c>
      <c r="B515" s="23" t="s">
        <v>100</v>
      </c>
      <c r="C515" s="23" t="s">
        <v>100</v>
      </c>
      <c r="D515" s="27">
        <v>199998</v>
      </c>
      <c r="E515" s="26" t="s">
        <v>99</v>
      </c>
    </row>
    <row r="516" spans="1:5" ht="25.5">
      <c r="A516" s="15" t="s">
        <v>9</v>
      </c>
      <c r="B516" s="23" t="s">
        <v>98</v>
      </c>
      <c r="C516" s="23" t="s">
        <v>98</v>
      </c>
      <c r="D516" s="27">
        <v>7200</v>
      </c>
      <c r="E516" s="26" t="s">
        <v>94</v>
      </c>
    </row>
    <row r="517" spans="1:5" ht="25.5">
      <c r="A517" s="15" t="s">
        <v>9</v>
      </c>
      <c r="B517" s="23" t="s">
        <v>97</v>
      </c>
      <c r="C517" s="23" t="s">
        <v>97</v>
      </c>
      <c r="D517" s="27">
        <v>7200</v>
      </c>
      <c r="E517" s="26" t="s">
        <v>94</v>
      </c>
    </row>
    <row r="518" spans="1:5" ht="38.25">
      <c r="A518" s="15" t="s">
        <v>9</v>
      </c>
      <c r="B518" s="23" t="s">
        <v>96</v>
      </c>
      <c r="C518" s="23" t="s">
        <v>96</v>
      </c>
      <c r="D518" s="27">
        <v>7200</v>
      </c>
      <c r="E518" s="26" t="s">
        <v>94</v>
      </c>
    </row>
    <row r="519" spans="1:5" ht="25.5">
      <c r="A519" s="15" t="s">
        <v>9</v>
      </c>
      <c r="B519" s="23" t="s">
        <v>95</v>
      </c>
      <c r="C519" s="23" t="s">
        <v>95</v>
      </c>
      <c r="D519" s="27">
        <v>5200</v>
      </c>
      <c r="E519" s="26" t="s">
        <v>94</v>
      </c>
    </row>
    <row r="520" spans="1:5" ht="38.25">
      <c r="A520" s="15" t="s">
        <v>9</v>
      </c>
      <c r="B520" s="23" t="s">
        <v>93</v>
      </c>
      <c r="C520" s="23" t="s">
        <v>93</v>
      </c>
      <c r="D520" s="27">
        <v>88740</v>
      </c>
      <c r="E520" s="26" t="s">
        <v>90</v>
      </c>
    </row>
    <row r="521" spans="1:5" ht="38.25">
      <c r="A521" s="15" t="s">
        <v>9</v>
      </c>
      <c r="B521" s="23" t="s">
        <v>92</v>
      </c>
      <c r="C521" s="23" t="s">
        <v>92</v>
      </c>
      <c r="D521" s="27">
        <v>78492.2</v>
      </c>
      <c r="E521" s="26" t="s">
        <v>90</v>
      </c>
    </row>
    <row r="522" spans="1:5" ht="38.25">
      <c r="A522" s="15" t="s">
        <v>9</v>
      </c>
      <c r="B522" s="23" t="s">
        <v>91</v>
      </c>
      <c r="C522" s="23" t="s">
        <v>91</v>
      </c>
      <c r="D522" s="27">
        <v>50880.56</v>
      </c>
      <c r="E522" s="26" t="s">
        <v>90</v>
      </c>
    </row>
    <row r="523" spans="1:5" ht="25.5">
      <c r="A523" s="15" t="s">
        <v>9</v>
      </c>
      <c r="B523" s="23" t="s">
        <v>89</v>
      </c>
      <c r="C523" s="23" t="s">
        <v>89</v>
      </c>
      <c r="D523" s="27">
        <v>176669.28</v>
      </c>
      <c r="E523" s="26" t="s">
        <v>88</v>
      </c>
    </row>
    <row r="524" spans="1:5" ht="38.25">
      <c r="A524" s="15" t="s">
        <v>9</v>
      </c>
      <c r="B524" s="23" t="s">
        <v>87</v>
      </c>
      <c r="C524" s="23" t="s">
        <v>87</v>
      </c>
      <c r="D524" s="27">
        <v>101355.08</v>
      </c>
      <c r="E524" s="26" t="s">
        <v>86</v>
      </c>
    </row>
    <row r="525" spans="1:5" ht="38.25">
      <c r="A525" s="15" t="s">
        <v>9</v>
      </c>
      <c r="B525" s="23" t="s">
        <v>85</v>
      </c>
      <c r="C525" s="23" t="s">
        <v>85</v>
      </c>
      <c r="D525" s="27">
        <v>194719.16</v>
      </c>
      <c r="E525" s="26" t="s">
        <v>84</v>
      </c>
    </row>
    <row r="526" spans="1:5" ht="25.5">
      <c r="A526" s="15" t="s">
        <v>9</v>
      </c>
      <c r="B526" s="23" t="s">
        <v>83</v>
      </c>
      <c r="C526" s="23" t="s">
        <v>83</v>
      </c>
      <c r="D526" s="27">
        <v>199954</v>
      </c>
      <c r="E526" s="26" t="s">
        <v>79</v>
      </c>
    </row>
    <row r="527" spans="1:5" ht="25.5">
      <c r="A527" s="15" t="s">
        <v>9</v>
      </c>
      <c r="B527" s="23" t="s">
        <v>82</v>
      </c>
      <c r="C527" s="23" t="s">
        <v>82</v>
      </c>
      <c r="D527" s="27">
        <v>198293</v>
      </c>
      <c r="E527" s="26" t="s">
        <v>79</v>
      </c>
    </row>
    <row r="528" spans="1:5" ht="25.5">
      <c r="A528" s="15" t="s">
        <v>9</v>
      </c>
      <c r="B528" s="23" t="s">
        <v>81</v>
      </c>
      <c r="C528" s="23" t="s">
        <v>81</v>
      </c>
      <c r="D528" s="27">
        <v>198625</v>
      </c>
      <c r="E528" s="26" t="s">
        <v>79</v>
      </c>
    </row>
    <row r="529" spans="1:5" ht="25.5">
      <c r="A529" s="15" t="s">
        <v>9</v>
      </c>
      <c r="B529" s="23" t="s">
        <v>80</v>
      </c>
      <c r="C529" s="23" t="s">
        <v>80</v>
      </c>
      <c r="D529" s="27">
        <v>198717</v>
      </c>
      <c r="E529" s="26" t="s">
        <v>79</v>
      </c>
    </row>
    <row r="530" spans="1:5" ht="38.25">
      <c r="A530" s="15" t="s">
        <v>9</v>
      </c>
      <c r="B530" s="23" t="s">
        <v>78</v>
      </c>
      <c r="C530" s="23" t="s">
        <v>78</v>
      </c>
      <c r="D530" s="27">
        <v>101013.16</v>
      </c>
      <c r="E530" s="26" t="s">
        <v>76</v>
      </c>
    </row>
    <row r="531" spans="1:5" ht="38.25">
      <c r="A531" s="15" t="s">
        <v>9</v>
      </c>
      <c r="B531" s="23" t="s">
        <v>77</v>
      </c>
      <c r="C531" s="23" t="s">
        <v>77</v>
      </c>
      <c r="D531" s="27">
        <v>89779.88</v>
      </c>
      <c r="E531" s="26" t="s">
        <v>76</v>
      </c>
    </row>
    <row r="532" spans="1:5" ht="25.5">
      <c r="A532" s="15" t="s">
        <v>9</v>
      </c>
      <c r="B532" s="23" t="s">
        <v>75</v>
      </c>
      <c r="C532" s="23" t="s">
        <v>75</v>
      </c>
      <c r="D532" s="27">
        <v>60261.22</v>
      </c>
      <c r="E532" s="26" t="s">
        <v>74</v>
      </c>
    </row>
    <row r="533" spans="1:5" ht="25.5">
      <c r="A533" s="15" t="s">
        <v>9</v>
      </c>
      <c r="B533" s="23" t="s">
        <v>73</v>
      </c>
      <c r="C533" s="23" t="s">
        <v>73</v>
      </c>
      <c r="D533" s="27">
        <v>199774.39</v>
      </c>
      <c r="E533" s="26" t="s">
        <v>70</v>
      </c>
    </row>
    <row r="534" spans="1:5" ht="25.5">
      <c r="A534" s="15" t="s">
        <v>9</v>
      </c>
      <c r="B534" s="23" t="s">
        <v>72</v>
      </c>
      <c r="C534" s="23" t="s">
        <v>72</v>
      </c>
      <c r="D534" s="27">
        <v>199789.93</v>
      </c>
      <c r="E534" s="26" t="s">
        <v>70</v>
      </c>
    </row>
    <row r="535" spans="1:5" ht="38.25">
      <c r="A535" s="15" t="s">
        <v>9</v>
      </c>
      <c r="B535" s="23" t="s">
        <v>71</v>
      </c>
      <c r="C535" s="23" t="s">
        <v>71</v>
      </c>
      <c r="D535" s="27">
        <v>199789.9</v>
      </c>
      <c r="E535" s="26" t="s">
        <v>70</v>
      </c>
    </row>
    <row r="536" spans="1:5" ht="25.5">
      <c r="A536" s="15" t="s">
        <v>9</v>
      </c>
      <c r="B536" s="23" t="s">
        <v>69</v>
      </c>
      <c r="C536" s="23" t="s">
        <v>69</v>
      </c>
      <c r="D536" s="27">
        <v>198027</v>
      </c>
      <c r="E536" s="26" t="s">
        <v>67</v>
      </c>
    </row>
    <row r="537" spans="1:5" ht="38.25">
      <c r="A537" s="15" t="s">
        <v>9</v>
      </c>
      <c r="B537" s="23" t="s">
        <v>68</v>
      </c>
      <c r="C537" s="23" t="s">
        <v>68</v>
      </c>
      <c r="D537" s="27">
        <v>199602</v>
      </c>
      <c r="E537" s="26" t="s">
        <v>67</v>
      </c>
    </row>
    <row r="538" spans="1:5" ht="38.25">
      <c r="A538" s="15" t="s">
        <v>9</v>
      </c>
      <c r="B538" s="23" t="s">
        <v>66</v>
      </c>
      <c r="C538" s="23" t="s">
        <v>66</v>
      </c>
      <c r="D538" s="27">
        <v>5184</v>
      </c>
      <c r="E538" s="26" t="s">
        <v>45</v>
      </c>
    </row>
    <row r="539" spans="1:5" ht="25.5">
      <c r="A539" s="15" t="s">
        <v>9</v>
      </c>
      <c r="B539" s="23" t="s">
        <v>65</v>
      </c>
      <c r="C539" s="23" t="s">
        <v>65</v>
      </c>
      <c r="D539" s="27">
        <v>4200</v>
      </c>
      <c r="E539" s="26" t="s">
        <v>45</v>
      </c>
    </row>
    <row r="540" spans="1:5" ht="25.5">
      <c r="A540" s="15" t="s">
        <v>9</v>
      </c>
      <c r="B540" s="23" t="s">
        <v>64</v>
      </c>
      <c r="C540" s="23" t="s">
        <v>64</v>
      </c>
      <c r="D540" s="27">
        <v>10915.2</v>
      </c>
      <c r="E540" s="26" t="s">
        <v>45</v>
      </c>
    </row>
    <row r="541" spans="1:5" ht="38.25">
      <c r="A541" s="15" t="s">
        <v>9</v>
      </c>
      <c r="B541" s="23" t="s">
        <v>63</v>
      </c>
      <c r="C541" s="23" t="s">
        <v>63</v>
      </c>
      <c r="D541" s="27">
        <v>11493.6</v>
      </c>
      <c r="E541" s="26" t="s">
        <v>45</v>
      </c>
    </row>
    <row r="542" spans="1:5" ht="25.5">
      <c r="A542" s="15" t="s">
        <v>9</v>
      </c>
      <c r="B542" s="23" t="s">
        <v>62</v>
      </c>
      <c r="C542" s="23" t="s">
        <v>62</v>
      </c>
      <c r="D542" s="27">
        <v>5643.6</v>
      </c>
      <c r="E542" s="26" t="s">
        <v>45</v>
      </c>
    </row>
    <row r="543" spans="1:5" ht="38.25">
      <c r="A543" s="15" t="s">
        <v>9</v>
      </c>
      <c r="B543" s="23" t="s">
        <v>61</v>
      </c>
      <c r="C543" s="23" t="s">
        <v>61</v>
      </c>
      <c r="D543" s="27">
        <v>3925.2</v>
      </c>
      <c r="E543" s="26" t="s">
        <v>45</v>
      </c>
    </row>
    <row r="544" spans="1:5" ht="38.25">
      <c r="A544" s="15" t="s">
        <v>9</v>
      </c>
      <c r="B544" s="23" t="s">
        <v>60</v>
      </c>
      <c r="C544" s="23" t="s">
        <v>60</v>
      </c>
      <c r="D544" s="27">
        <v>3925.2</v>
      </c>
      <c r="E544" s="26" t="s">
        <v>45</v>
      </c>
    </row>
    <row r="545" spans="1:5" ht="38.25">
      <c r="A545" s="15" t="s">
        <v>9</v>
      </c>
      <c r="B545" s="23" t="s">
        <v>59</v>
      </c>
      <c r="C545" s="23" t="s">
        <v>59</v>
      </c>
      <c r="D545" s="27">
        <v>3925.2</v>
      </c>
      <c r="E545" s="26" t="s">
        <v>45</v>
      </c>
    </row>
    <row r="546" spans="1:5" ht="25.5">
      <c r="A546" s="15" t="s">
        <v>9</v>
      </c>
      <c r="B546" s="23" t="s">
        <v>58</v>
      </c>
      <c r="C546" s="23" t="s">
        <v>58</v>
      </c>
      <c r="D546" s="27">
        <v>12734.4</v>
      </c>
      <c r="E546" s="26" t="s">
        <v>45</v>
      </c>
    </row>
    <row r="547" spans="1:5" ht="25.5">
      <c r="A547" s="15" t="s">
        <v>9</v>
      </c>
      <c r="B547" s="23" t="s">
        <v>57</v>
      </c>
      <c r="C547" s="23" t="s">
        <v>57</v>
      </c>
      <c r="D547" s="27">
        <v>3716.4</v>
      </c>
      <c r="E547" s="26" t="s">
        <v>45</v>
      </c>
    </row>
    <row r="548" spans="1:5" ht="25.5">
      <c r="A548" s="15" t="s">
        <v>9</v>
      </c>
      <c r="B548" s="23" t="s">
        <v>56</v>
      </c>
      <c r="C548" s="23" t="s">
        <v>56</v>
      </c>
      <c r="D548" s="27">
        <v>7892.4</v>
      </c>
      <c r="E548" s="26" t="s">
        <v>45</v>
      </c>
    </row>
    <row r="549" spans="1:5" ht="38.25">
      <c r="A549" s="15" t="s">
        <v>9</v>
      </c>
      <c r="B549" s="23" t="s">
        <v>55</v>
      </c>
      <c r="C549" s="23" t="s">
        <v>55</v>
      </c>
      <c r="D549" s="27">
        <v>4011.6</v>
      </c>
      <c r="E549" s="26" t="s">
        <v>45</v>
      </c>
    </row>
    <row r="550" spans="1:5" ht="25.5">
      <c r="A550" s="15" t="s">
        <v>9</v>
      </c>
      <c r="B550" s="23" t="s">
        <v>54</v>
      </c>
      <c r="C550" s="23" t="s">
        <v>54</v>
      </c>
      <c r="D550" s="27">
        <v>9822</v>
      </c>
      <c r="E550" s="26" t="s">
        <v>45</v>
      </c>
    </row>
    <row r="551" spans="1:5" ht="25.5">
      <c r="A551" s="15" t="s">
        <v>9</v>
      </c>
      <c r="B551" s="23" t="s">
        <v>53</v>
      </c>
      <c r="C551" s="23" t="s">
        <v>53</v>
      </c>
      <c r="D551" s="27">
        <v>5769.6</v>
      </c>
      <c r="E551" s="26" t="s">
        <v>45</v>
      </c>
    </row>
    <row r="552" spans="1:5" ht="38.25">
      <c r="A552" s="15" t="s">
        <v>9</v>
      </c>
      <c r="B552" s="23" t="s">
        <v>52</v>
      </c>
      <c r="C552" s="23" t="s">
        <v>52</v>
      </c>
      <c r="D552" s="27">
        <v>7032</v>
      </c>
      <c r="E552" s="26" t="s">
        <v>45</v>
      </c>
    </row>
    <row r="553" spans="1:5" ht="38.25">
      <c r="A553" s="15" t="s">
        <v>9</v>
      </c>
      <c r="B553" s="23" t="s">
        <v>51</v>
      </c>
      <c r="C553" s="23" t="s">
        <v>51</v>
      </c>
      <c r="D553" s="27">
        <v>18787.2</v>
      </c>
      <c r="E553" s="26" t="s">
        <v>45</v>
      </c>
    </row>
    <row r="554" spans="1:5" ht="38.25">
      <c r="A554" s="15" t="s">
        <v>9</v>
      </c>
      <c r="B554" s="23" t="s">
        <v>50</v>
      </c>
      <c r="C554" s="23" t="s">
        <v>50</v>
      </c>
      <c r="D554" s="27">
        <v>14418</v>
      </c>
      <c r="E554" s="26" t="s">
        <v>45</v>
      </c>
    </row>
    <row r="555" spans="1:5" ht="38.25">
      <c r="A555" s="15" t="s">
        <v>9</v>
      </c>
      <c r="B555" s="23" t="s">
        <v>49</v>
      </c>
      <c r="C555" s="23" t="s">
        <v>49</v>
      </c>
      <c r="D555" s="27">
        <v>5479.2</v>
      </c>
      <c r="E555" s="26" t="s">
        <v>45</v>
      </c>
    </row>
    <row r="556" spans="1:5" ht="38.25">
      <c r="A556" s="15" t="s">
        <v>9</v>
      </c>
      <c r="B556" s="23" t="s">
        <v>48</v>
      </c>
      <c r="C556" s="23" t="s">
        <v>48</v>
      </c>
      <c r="D556" s="27">
        <v>7045.2</v>
      </c>
      <c r="E556" s="26" t="s">
        <v>45</v>
      </c>
    </row>
    <row r="557" spans="1:5" ht="25.5">
      <c r="A557" s="15" t="s">
        <v>9</v>
      </c>
      <c r="B557" s="23" t="s">
        <v>47</v>
      </c>
      <c r="C557" s="23" t="s">
        <v>47</v>
      </c>
      <c r="D557" s="27">
        <v>5743.2</v>
      </c>
      <c r="E557" s="26" t="s">
        <v>45</v>
      </c>
    </row>
    <row r="558" spans="1:5" ht="38.25">
      <c r="A558" s="15" t="s">
        <v>9</v>
      </c>
      <c r="B558" s="23" t="s">
        <v>46</v>
      </c>
      <c r="C558" s="23" t="s">
        <v>46</v>
      </c>
      <c r="D558" s="27">
        <v>18298.8</v>
      </c>
      <c r="E558" s="26" t="s">
        <v>45</v>
      </c>
    </row>
    <row r="559" spans="1:5" ht="25.5">
      <c r="A559" s="15" t="s">
        <v>9</v>
      </c>
      <c r="B559" s="23" t="s">
        <v>44</v>
      </c>
      <c r="C559" s="23" t="s">
        <v>44</v>
      </c>
      <c r="D559" s="27">
        <v>103201.76</v>
      </c>
      <c r="E559" s="26" t="s">
        <v>42</v>
      </c>
    </row>
    <row r="560" spans="1:5" ht="38.25">
      <c r="A560" s="15" t="s">
        <v>9</v>
      </c>
      <c r="B560" s="23" t="s">
        <v>43</v>
      </c>
      <c r="C560" s="23" t="s">
        <v>43</v>
      </c>
      <c r="D560" s="27">
        <v>198596.24</v>
      </c>
      <c r="E560" s="26" t="s">
        <v>42</v>
      </c>
    </row>
    <row r="561" spans="1:5" ht="38.25">
      <c r="A561" s="15" t="s">
        <v>9</v>
      </c>
      <c r="B561" s="23" t="s">
        <v>41</v>
      </c>
      <c r="C561" s="23" t="s">
        <v>41</v>
      </c>
      <c r="D561" s="27">
        <v>33975</v>
      </c>
      <c r="E561" s="26" t="s">
        <v>40</v>
      </c>
    </row>
    <row r="562" spans="1:5" ht="38.25">
      <c r="A562" s="15" t="s">
        <v>9</v>
      </c>
      <c r="B562" s="23" t="s">
        <v>39</v>
      </c>
      <c r="C562" s="23" t="s">
        <v>39</v>
      </c>
      <c r="D562" s="27">
        <v>36864</v>
      </c>
      <c r="E562" s="26" t="s">
        <v>38</v>
      </c>
    </row>
    <row r="563" spans="1:5" ht="38.25">
      <c r="A563" s="15" t="s">
        <v>9</v>
      </c>
      <c r="B563" s="23" t="s">
        <v>37</v>
      </c>
      <c r="C563" s="23" t="s">
        <v>37</v>
      </c>
      <c r="D563" s="27">
        <v>180952</v>
      </c>
      <c r="E563" s="26" t="s">
        <v>36</v>
      </c>
    </row>
    <row r="564" spans="1:5" ht="25.5">
      <c r="A564" s="15" t="s">
        <v>9</v>
      </c>
      <c r="B564" s="23" t="s">
        <v>35</v>
      </c>
      <c r="C564" s="23" t="s">
        <v>35</v>
      </c>
      <c r="D564" s="27">
        <v>10190</v>
      </c>
      <c r="E564" s="26" t="s">
        <v>25</v>
      </c>
    </row>
    <row r="565" spans="1:5" ht="25.5">
      <c r="A565" s="15" t="s">
        <v>9</v>
      </c>
      <c r="B565" s="23" t="s">
        <v>34</v>
      </c>
      <c r="C565" s="23" t="s">
        <v>34</v>
      </c>
      <c r="D565" s="27">
        <v>8688</v>
      </c>
      <c r="E565" s="26" t="s">
        <v>25</v>
      </c>
    </row>
    <row r="566" spans="1:5" ht="25.5">
      <c r="A566" s="15" t="s">
        <v>9</v>
      </c>
      <c r="B566" s="23" t="s">
        <v>33</v>
      </c>
      <c r="C566" s="23" t="s">
        <v>33</v>
      </c>
      <c r="D566" s="27">
        <v>9888</v>
      </c>
      <c r="E566" s="26" t="s">
        <v>25</v>
      </c>
    </row>
    <row r="567" spans="1:5" ht="25.5">
      <c r="A567" s="15" t="s">
        <v>9</v>
      </c>
      <c r="B567" s="23" t="s">
        <v>32</v>
      </c>
      <c r="C567" s="23" t="s">
        <v>32</v>
      </c>
      <c r="D567" s="27">
        <v>5550</v>
      </c>
      <c r="E567" s="26" t="s">
        <v>25</v>
      </c>
    </row>
    <row r="568" spans="1:5" ht="38.25">
      <c r="A568" s="15" t="s">
        <v>9</v>
      </c>
      <c r="B568" s="23" t="s">
        <v>31</v>
      </c>
      <c r="C568" s="23" t="s">
        <v>31</v>
      </c>
      <c r="D568" s="27">
        <v>30700</v>
      </c>
      <c r="E568" s="26" t="s">
        <v>25</v>
      </c>
    </row>
    <row r="569" spans="1:5" ht="25.5">
      <c r="A569" s="15" t="s">
        <v>9</v>
      </c>
      <c r="B569" s="23" t="s">
        <v>30</v>
      </c>
      <c r="C569" s="23" t="s">
        <v>30</v>
      </c>
      <c r="D569" s="27">
        <v>103900</v>
      </c>
      <c r="E569" s="26" t="s">
        <v>25</v>
      </c>
    </row>
    <row r="570" spans="1:5" ht="38.25">
      <c r="A570" s="15" t="s">
        <v>9</v>
      </c>
      <c r="B570" s="23" t="s">
        <v>29</v>
      </c>
      <c r="C570" s="23" t="s">
        <v>29</v>
      </c>
      <c r="D570" s="27">
        <v>77600</v>
      </c>
      <c r="E570" s="26" t="s">
        <v>25</v>
      </c>
    </row>
    <row r="571" spans="1:5" ht="25.5">
      <c r="A571" s="15" t="s">
        <v>9</v>
      </c>
      <c r="B571" s="23" t="s">
        <v>28</v>
      </c>
      <c r="C571" s="23" t="s">
        <v>28</v>
      </c>
      <c r="D571" s="27">
        <v>98899</v>
      </c>
      <c r="E571" s="26" t="s">
        <v>25</v>
      </c>
    </row>
    <row r="572" spans="1:5" ht="38.25">
      <c r="A572" s="15" t="s">
        <v>9</v>
      </c>
      <c r="B572" s="23" t="s">
        <v>27</v>
      </c>
      <c r="C572" s="23" t="s">
        <v>27</v>
      </c>
      <c r="D572" s="27">
        <v>108060</v>
      </c>
      <c r="E572" s="26" t="s">
        <v>25</v>
      </c>
    </row>
    <row r="573" spans="1:5" ht="38.25">
      <c r="A573" s="15" t="s">
        <v>9</v>
      </c>
      <c r="B573" s="23" t="s">
        <v>26</v>
      </c>
      <c r="C573" s="23" t="s">
        <v>26</v>
      </c>
      <c r="D573" s="27">
        <v>113085</v>
      </c>
      <c r="E573" s="26" t="s">
        <v>25</v>
      </c>
    </row>
    <row r="574" spans="1:5" ht="38.25">
      <c r="A574" s="15" t="s">
        <v>9</v>
      </c>
      <c r="B574" s="23" t="s">
        <v>24</v>
      </c>
      <c r="C574" s="23" t="s">
        <v>24</v>
      </c>
      <c r="D574" s="27">
        <v>176134.75</v>
      </c>
      <c r="E574" s="26" t="s">
        <v>22</v>
      </c>
    </row>
    <row r="575" spans="1:5" ht="38.25">
      <c r="A575" s="15" t="s">
        <v>9</v>
      </c>
      <c r="B575" s="23" t="s">
        <v>23</v>
      </c>
      <c r="C575" s="23" t="s">
        <v>23</v>
      </c>
      <c r="D575" s="27">
        <v>63366.53</v>
      </c>
      <c r="E575" s="26" t="s">
        <v>22</v>
      </c>
    </row>
    <row r="576" spans="1:5" ht="25.5">
      <c r="A576" s="15" t="s">
        <v>9</v>
      </c>
      <c r="B576" s="23" t="s">
        <v>21</v>
      </c>
      <c r="C576" s="23" t="s">
        <v>21</v>
      </c>
      <c r="D576" s="27">
        <v>90951</v>
      </c>
      <c r="E576" s="26" t="s">
        <v>19</v>
      </c>
    </row>
    <row r="577" spans="1:5" ht="25.5">
      <c r="A577" s="15" t="s">
        <v>9</v>
      </c>
      <c r="B577" s="23" t="s">
        <v>20</v>
      </c>
      <c r="C577" s="23" t="s">
        <v>20</v>
      </c>
      <c r="D577" s="27">
        <v>91214</v>
      </c>
      <c r="E577" s="26" t="s">
        <v>19</v>
      </c>
    </row>
    <row r="578" spans="1:5" ht="38.25">
      <c r="A578" s="15" t="s">
        <v>9</v>
      </c>
      <c r="B578" s="23" t="s">
        <v>18</v>
      </c>
      <c r="C578" s="23" t="s">
        <v>18</v>
      </c>
      <c r="D578" s="27">
        <v>100967</v>
      </c>
      <c r="E578" s="26" t="s">
        <v>17</v>
      </c>
    </row>
    <row r="579" spans="1:5">
      <c r="A579" s="15" t="s">
        <v>9</v>
      </c>
      <c r="B579" s="25"/>
      <c r="C579" s="25"/>
      <c r="D579" s="24">
        <f>8658.15+115222.98</f>
        <v>123881.12999999999</v>
      </c>
      <c r="E579" s="24" t="s">
        <v>16</v>
      </c>
    </row>
    <row r="580" spans="1:5">
      <c r="A580" s="15" t="s">
        <v>9</v>
      </c>
      <c r="B580" s="25"/>
      <c r="C580" s="25"/>
      <c r="D580" s="24">
        <v>155822.85999999999</v>
      </c>
      <c r="E580" s="23" t="s">
        <v>15</v>
      </c>
    </row>
    <row r="581" spans="1:5">
      <c r="A581" s="4" t="s">
        <v>0</v>
      </c>
      <c r="B581" s="4"/>
      <c r="C581" s="4"/>
      <c r="D581" s="22">
        <f>SUM(D440:D580)</f>
        <v>7941017.9900000021</v>
      </c>
      <c r="E581" s="4"/>
    </row>
    <row r="582" spans="1:5">
      <c r="A582" s="3"/>
      <c r="B582" s="21">
        <v>1216020</v>
      </c>
      <c r="C582" s="3"/>
      <c r="D582" s="20"/>
      <c r="E582" s="3"/>
    </row>
    <row r="583" spans="1:5" ht="25.5">
      <c r="A583" s="15" t="s">
        <v>9</v>
      </c>
      <c r="B583" s="18" t="s">
        <v>14</v>
      </c>
      <c r="C583" s="6" t="s">
        <v>7</v>
      </c>
      <c r="D583" s="19">
        <v>110.562</v>
      </c>
      <c r="E583" s="16" t="s">
        <v>6</v>
      </c>
    </row>
    <row r="584" spans="1:5" ht="25.5">
      <c r="A584" s="15" t="s">
        <v>9</v>
      </c>
      <c r="B584" s="18" t="s">
        <v>13</v>
      </c>
      <c r="C584" s="6" t="s">
        <v>7</v>
      </c>
      <c r="D584" s="19">
        <v>51.664999999999999</v>
      </c>
      <c r="E584" s="16" t="s">
        <v>6</v>
      </c>
    </row>
    <row r="585" spans="1:5" ht="25.5">
      <c r="A585" s="15" t="s">
        <v>9</v>
      </c>
      <c r="B585" s="18" t="s">
        <v>12</v>
      </c>
      <c r="C585" s="6" t="s">
        <v>7</v>
      </c>
      <c r="D585" s="17">
        <v>115.622</v>
      </c>
      <c r="E585" s="16" t="s">
        <v>6</v>
      </c>
    </row>
    <row r="586" spans="1:5" ht="25.5">
      <c r="A586" s="15" t="s">
        <v>9</v>
      </c>
      <c r="B586" s="18" t="s">
        <v>11</v>
      </c>
      <c r="C586" s="6" t="s">
        <v>7</v>
      </c>
      <c r="D586" s="17">
        <v>88.563999999999993</v>
      </c>
      <c r="E586" s="16" t="s">
        <v>6</v>
      </c>
    </row>
    <row r="587" spans="1:5" ht="25.5">
      <c r="A587" s="15" t="s">
        <v>9</v>
      </c>
      <c r="B587" s="18" t="s">
        <v>10</v>
      </c>
      <c r="C587" s="6" t="s">
        <v>7</v>
      </c>
      <c r="D587" s="17">
        <v>114.822</v>
      </c>
      <c r="E587" s="16" t="s">
        <v>6</v>
      </c>
    </row>
    <row r="588" spans="1:5" ht="25.5">
      <c r="A588" s="15" t="s">
        <v>9</v>
      </c>
      <c r="B588" s="18" t="s">
        <v>8</v>
      </c>
      <c r="C588" s="6" t="s">
        <v>7</v>
      </c>
      <c r="D588" s="17">
        <v>160.17599999999999</v>
      </c>
      <c r="E588" s="16" t="s">
        <v>6</v>
      </c>
    </row>
    <row r="589" spans="1:5">
      <c r="A589" s="15" t="s">
        <v>5</v>
      </c>
      <c r="B589" s="14"/>
      <c r="C589" s="6"/>
      <c r="D589" s="13">
        <v>8.9489999999999998</v>
      </c>
      <c r="E589" s="12"/>
    </row>
    <row r="590" spans="1:5">
      <c r="A590" s="11" t="s">
        <v>0</v>
      </c>
      <c r="B590" s="11"/>
      <c r="C590" s="11"/>
      <c r="D590" s="10">
        <f>SUM(D583:D589)</f>
        <v>650.36</v>
      </c>
      <c r="E590" s="6"/>
    </row>
    <row r="591" spans="1:5">
      <c r="A591" s="3"/>
      <c r="B591" s="4">
        <v>1217461</v>
      </c>
      <c r="C591" s="3"/>
      <c r="D591" s="9"/>
      <c r="E591" s="3"/>
    </row>
    <row r="592" spans="1:5" ht="25.5">
      <c r="A592" s="8" t="s">
        <v>4</v>
      </c>
      <c r="B592" s="8" t="s">
        <v>4</v>
      </c>
      <c r="C592" s="8" t="s">
        <v>4</v>
      </c>
      <c r="D592" s="7">
        <v>10557.103999999999</v>
      </c>
      <c r="E592" s="6"/>
    </row>
    <row r="593" spans="1:5" ht="25.5">
      <c r="A593" s="8" t="s">
        <v>3</v>
      </c>
      <c r="B593" s="8" t="s">
        <v>2</v>
      </c>
      <c r="C593" s="8" t="s">
        <v>1</v>
      </c>
      <c r="D593" s="7">
        <v>176.95699999999999</v>
      </c>
      <c r="E593" s="6"/>
    </row>
    <row r="594" spans="1:5">
      <c r="A594" s="4" t="s">
        <v>0</v>
      </c>
      <c r="B594" s="4"/>
      <c r="C594" s="4"/>
      <c r="D594" s="5">
        <f>SUM(D592:D593)</f>
        <v>10734.061</v>
      </c>
      <c r="E594" s="4"/>
    </row>
    <row r="595" spans="1:5">
      <c r="A595" s="3"/>
      <c r="B595" s="3"/>
      <c r="C595" s="3"/>
      <c r="D595" s="3"/>
      <c r="E595" s="3"/>
    </row>
  </sheetData>
  <mergeCells count="113">
    <mergeCell ref="A326:A327"/>
    <mergeCell ref="B326:B327"/>
    <mergeCell ref="C326:C327"/>
    <mergeCell ref="A348:A349"/>
    <mergeCell ref="B348:B349"/>
    <mergeCell ref="C348:C349"/>
    <mergeCell ref="A362:E362"/>
    <mergeCell ref="A350:A351"/>
    <mergeCell ref="B350:B351"/>
    <mergeCell ref="C350:C351"/>
    <mergeCell ref="B353:B354"/>
    <mergeCell ref="C353:C354"/>
    <mergeCell ref="A319:A320"/>
    <mergeCell ref="B319:B320"/>
    <mergeCell ref="C319:C320"/>
    <mergeCell ref="A307:A308"/>
    <mergeCell ref="B307:B308"/>
    <mergeCell ref="C307:C308"/>
    <mergeCell ref="A310:A311"/>
    <mergeCell ref="B310:B311"/>
    <mergeCell ref="C310:C311"/>
    <mergeCell ref="A176:A177"/>
    <mergeCell ref="B176:B177"/>
    <mergeCell ref="A200:B200"/>
    <mergeCell ref="A295:E295"/>
    <mergeCell ref="A273:E273"/>
    <mergeCell ref="A312:A313"/>
    <mergeCell ref="B312:B313"/>
    <mergeCell ref="C312:C313"/>
    <mergeCell ref="A168:B168"/>
    <mergeCell ref="A298:E298"/>
    <mergeCell ref="A300:A301"/>
    <mergeCell ref="B300:B301"/>
    <mergeCell ref="C300:C301"/>
    <mergeCell ref="A302:A303"/>
    <mergeCell ref="B302:B303"/>
    <mergeCell ref="C302:C303"/>
    <mergeCell ref="A174:A175"/>
    <mergeCell ref="B174:B175"/>
    <mergeCell ref="B151:B152"/>
    <mergeCell ref="A169:A170"/>
    <mergeCell ref="B169:B170"/>
    <mergeCell ref="A171:B171"/>
    <mergeCell ref="A172:A173"/>
    <mergeCell ref="B172:B173"/>
    <mergeCell ref="A163:A164"/>
    <mergeCell ref="B163:B164"/>
    <mergeCell ref="A165:A166"/>
    <mergeCell ref="B165:B166"/>
    <mergeCell ref="A158:A159"/>
    <mergeCell ref="B158:B159"/>
    <mergeCell ref="A160:B160"/>
    <mergeCell ref="A161:A162"/>
    <mergeCell ref="B161:B162"/>
    <mergeCell ref="A147:A148"/>
    <mergeCell ref="B147:B148"/>
    <mergeCell ref="A149:A150"/>
    <mergeCell ref="B149:B150"/>
    <mergeCell ref="A151:A152"/>
    <mergeCell ref="A144:A145"/>
    <mergeCell ref="B144:B145"/>
    <mergeCell ref="A134:A135"/>
    <mergeCell ref="B134:B135"/>
    <mergeCell ref="A136:A137"/>
    <mergeCell ref="B136:B137"/>
    <mergeCell ref="A138:A139"/>
    <mergeCell ref="B138:B139"/>
    <mergeCell ref="B113:B114"/>
    <mergeCell ref="A115:A116"/>
    <mergeCell ref="B115:B116"/>
    <mergeCell ref="A202:E202"/>
    <mergeCell ref="A107:E107"/>
    <mergeCell ref="A8:E8"/>
    <mergeCell ref="A53:E53"/>
    <mergeCell ref="A140:A141"/>
    <mergeCell ref="B140:B141"/>
    <mergeCell ref="A143:B143"/>
    <mergeCell ref="A132:A133"/>
    <mergeCell ref="B132:B133"/>
    <mergeCell ref="A5:E5"/>
    <mergeCell ref="A49:E49"/>
    <mergeCell ref="A259:A260"/>
    <mergeCell ref="B259:B260"/>
    <mergeCell ref="C259:C260"/>
    <mergeCell ref="D259:D260"/>
    <mergeCell ref="A109:A110"/>
    <mergeCell ref="B109:B110"/>
    <mergeCell ref="A123:A124"/>
    <mergeCell ref="B123:B124"/>
    <mergeCell ref="A128:A129"/>
    <mergeCell ref="B128:B129"/>
    <mergeCell ref="A130:A131"/>
    <mergeCell ref="B130:B131"/>
    <mergeCell ref="A103:E103"/>
    <mergeCell ref="A117:A118"/>
    <mergeCell ref="B117:B118"/>
    <mergeCell ref="A119:A120"/>
    <mergeCell ref="B119:B120"/>
    <mergeCell ref="A121:A122"/>
    <mergeCell ref="B121:B122"/>
    <mergeCell ref="A111:A112"/>
    <mergeCell ref="B111:B112"/>
    <mergeCell ref="A113:A114"/>
    <mergeCell ref="A125:B125"/>
    <mergeCell ref="A126:A127"/>
    <mergeCell ref="B126:B127"/>
    <mergeCell ref="A1:E1"/>
    <mergeCell ref="A2:E2"/>
    <mergeCell ref="A3:A4"/>
    <mergeCell ref="B3:B4"/>
    <mergeCell ref="C3:C4"/>
    <mergeCell ref="E3:E4"/>
    <mergeCell ref="D3:D4"/>
  </mergeCells>
  <pageMargins left="0.43307086614173229" right="0.23622047244094491" top="0.74803149606299213" bottom="0.74803149606299213" header="0.31496062992125984" footer="0.31496062992125984"/>
  <pageSetup paperSize="9" scale="65" fitToHeight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Поточні ремонти</vt:lpstr>
      <vt:lpstr>'Поточні ремонти'!Заголовки_для_печати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User_452d</dc:creator>
  <cp:lastModifiedBy>User_452d</cp:lastModifiedBy>
  <dcterms:created xsi:type="dcterms:W3CDTF">2019-09-03T05:57:33Z</dcterms:created>
  <dcterms:modified xsi:type="dcterms:W3CDTF">2019-09-03T06:00:18Z</dcterms:modified>
</cp:coreProperties>
</file>