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A74CFFCD-DC27-4F0C-B4F3-32333A153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Укр!$A$1:$G$56</definedName>
  </definedNames>
  <calcPr calcId="181029" refMode="R1C1"/>
</workbook>
</file>

<file path=xl/calcChain.xml><?xml version="1.0" encoding="utf-8"?>
<calcChain xmlns="http://schemas.openxmlformats.org/spreadsheetml/2006/main">
  <c r="E33" i="2" l="1"/>
  <c r="G45" i="2"/>
  <c r="E54" i="2"/>
  <c r="G53" i="2"/>
  <c r="F53" i="2"/>
  <c r="D51" i="2"/>
  <c r="C51" i="2"/>
  <c r="B51" i="2"/>
  <c r="E49" i="2"/>
  <c r="D50" i="2"/>
  <c r="E50" i="2" s="1"/>
  <c r="E26" i="2"/>
  <c r="E27" i="2"/>
  <c r="E28" i="2"/>
  <c r="E29" i="2"/>
  <c r="E32" i="2"/>
  <c r="E37" i="2"/>
  <c r="E40" i="2"/>
  <c r="E35" i="2"/>
  <c r="E36" i="2"/>
  <c r="D23" i="2"/>
  <c r="C23" i="2"/>
  <c r="B23" i="2"/>
  <c r="F45" i="2"/>
  <c r="E34" i="2"/>
  <c r="G54" i="2"/>
  <c r="F54" i="2"/>
  <c r="G37" i="2"/>
  <c r="F37" i="2"/>
  <c r="F27" i="2"/>
  <c r="G27" i="2"/>
  <c r="E18" i="2"/>
  <c r="G52" i="2"/>
  <c r="E52" i="2"/>
  <c r="G38" i="2"/>
  <c r="F38" i="2"/>
  <c r="G18" i="2"/>
  <c r="F18" i="2"/>
  <c r="G16" i="2"/>
  <c r="F16" i="2"/>
  <c r="F34" i="2"/>
  <c r="G34" i="2"/>
  <c r="F33" i="2"/>
  <c r="G33" i="2"/>
  <c r="F32" i="2"/>
  <c r="G32" i="2"/>
  <c r="F28" i="2"/>
  <c r="G28" i="2"/>
  <c r="E48" i="2"/>
  <c r="G12" i="2"/>
  <c r="G13" i="2"/>
  <c r="G14" i="2"/>
  <c r="E21" i="2"/>
  <c r="E20" i="2"/>
  <c r="E39" i="2"/>
  <c r="G17" i="2"/>
  <c r="G19" i="2"/>
  <c r="G20" i="2"/>
  <c r="G24" i="2"/>
  <c r="G25" i="2"/>
  <c r="G26" i="2"/>
  <c r="G29" i="2"/>
  <c r="G30" i="2"/>
  <c r="G31" i="2"/>
  <c r="F26" i="2"/>
  <c r="F24" i="2"/>
  <c r="F25" i="2"/>
  <c r="F29" i="2"/>
  <c r="F30" i="2"/>
  <c r="F31" i="2"/>
  <c r="F36" i="2"/>
  <c r="F39" i="2"/>
  <c r="F40" i="2"/>
  <c r="F46" i="2"/>
  <c r="F52" i="2"/>
  <c r="G36" i="2"/>
  <c r="G39" i="2"/>
  <c r="G40" i="2"/>
  <c r="G46" i="2"/>
  <c r="C9" i="2"/>
  <c r="C8" i="2" s="1"/>
  <c r="C22" i="2" s="1"/>
  <c r="E16" i="2"/>
  <c r="D9" i="2"/>
  <c r="D8" i="2" s="1"/>
  <c r="D22" i="2" s="1"/>
  <c r="F20" i="2"/>
  <c r="F19" i="2"/>
  <c r="F13" i="2"/>
  <c r="F12" i="2"/>
  <c r="B9" i="2"/>
  <c r="B8" i="2" s="1"/>
  <c r="B22" i="2" s="1"/>
  <c r="C50" i="2"/>
  <c r="E12" i="2"/>
  <c r="B50" i="2"/>
  <c r="F11" i="2"/>
  <c r="F14" i="2"/>
  <c r="F17" i="2"/>
  <c r="G11" i="2"/>
  <c r="G7" i="2"/>
  <c r="E47" i="2"/>
  <c r="E46" i="2"/>
  <c r="F7" i="2"/>
  <c r="E44" i="2"/>
  <c r="E43" i="2"/>
  <c r="E6" i="2"/>
  <c r="E7" i="2"/>
  <c r="E11" i="2"/>
  <c r="E13" i="2"/>
  <c r="E14" i="2"/>
  <c r="E15" i="2"/>
  <c r="E17" i="2"/>
  <c r="E19" i="2"/>
  <c r="E5" i="2"/>
  <c r="F5" i="2"/>
  <c r="G5" i="2"/>
  <c r="G10" i="2"/>
  <c r="E10" i="2"/>
  <c r="F10" i="2"/>
  <c r="E51" i="2" l="1"/>
  <c r="C55" i="2"/>
  <c r="E23" i="2"/>
  <c r="B55" i="2"/>
  <c r="D55" i="2"/>
  <c r="G51" i="2"/>
  <c r="G22" i="2"/>
  <c r="G23" i="2"/>
  <c r="C41" i="2"/>
  <c r="F51" i="2"/>
  <c r="F22" i="2"/>
  <c r="F23" i="2"/>
  <c r="B41" i="2"/>
  <c r="F9" i="2"/>
  <c r="F8" i="2"/>
  <c r="G8" i="2"/>
  <c r="E8" i="2"/>
  <c r="E22" i="2" s="1"/>
  <c r="E9" i="2"/>
  <c r="G9" i="2"/>
  <c r="C56" i="2" l="1"/>
  <c r="B56" i="2"/>
  <c r="G55" i="2"/>
  <c r="E55" i="2"/>
  <c r="F55" i="2"/>
  <c r="D41" i="2"/>
  <c r="D56" i="2" s="1"/>
  <c r="F41" i="2" l="1"/>
  <c r="G41" i="2"/>
  <c r="E41" i="2"/>
  <c r="E56" i="2" s="1"/>
  <c r="G56" i="2"/>
  <c r="F56" i="2" l="1"/>
</calcChain>
</file>

<file path=xl/sharedStrings.xml><?xml version="1.0" encoding="utf-8"?>
<sst xmlns="http://schemas.openxmlformats.org/spreadsheetml/2006/main" count="73" uniqueCount="65">
  <si>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</si>
  <si>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</si>
  <si>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</si>
  <si>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</si>
  <si>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</si>
  <si>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</si>
  <si>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</si>
  <si>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</si>
  <si>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</si>
  <si>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</si>
  <si>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</si>
  <si>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</si>
  <si>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</si>
  <si>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</si>
  <si>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</si>
  <si>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</si>
  <si>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</si>
  <si>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</si>
  <si>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</si>
  <si>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</si>
  <si>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</si>
  <si>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Надходження від орендної плати за користування цілісним майновим комплексом та іншим державним майном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</si>
  <si>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</si>
  <si>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</si>
  <si>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</si>
  <si>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</si>
  <si>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</si>
  <si>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</si>
  <si>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</si>
  <si>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</si>
  <si>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</si>
  <si>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</si>
  <si>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</si>
  <si>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</si>
  <si>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</si>
  <si>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Разом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</si>
  <si>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</si>
  <si>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</si>
  <si>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Інші дотації з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</si>
  <si>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</si>
  <si>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</si>
  <si>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</si>
  <si>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</si>
  <si>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– 5 частини першої 
статті 10-1 Закону України «Про статус ветеранів війни, гарантії їх соціального захисту»,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 –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</si>
  <si>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</si>
  <si>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</si>
  <si>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</si>
  <si>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</si>
  <si>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Субвенція з місцевого бюджету за рахунок залишку коштів освітньої субвенції, що утворився на початок бюджетного періоду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</si>
  <si>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</si>
  <si>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</si>
  <si>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</si>
  <si>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Затверджено на рік з урахуванням змін,  грн.</t>
  </si>
  <si>
    <t>в 1,9 р.б.</t>
  </si>
  <si>
    <t>в 2,5 р.б.</t>
  </si>
  <si>
    <t>в 9,0 р.б.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</si>
  <si>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грудень 2024 року (без власних надходжень бюджетних установ)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</si>
  <si>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</si>
  <si>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Відхилення (+/- )                   грн</t>
  </si>
  <si>
    <t>в 2,2 р.б.</t>
  </si>
  <si>
    <t>в 1,6 р.б.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</si>
  <si>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</si>
  <si>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в 7,2 р.б.</t>
  </si>
  <si>
    <t>План                                        на січень - грудень                       з урахуванням змін,               грн.</t>
  </si>
  <si>
    <t>Надійшло                                     з 01 січня по 31 грудня                        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</si>
</sst>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4" fontId="15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16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18" fillId="0" borderId="1" xfId="0" applyNumberFormat="1" applyFont="1" applyBorder="1" applyAlignment="1">
      <alignment horizontal="center"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166" fontId="18" fillId="2" borderId="1" xfId="0" applyNumberFormat="1" applyFont="1" applyFill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left" vertical="top" wrapText="1"/>
    </xf>
    <xf numFmtId="165" fontId="18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9" fontId="12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165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7" fontId="15" fillId="0" borderId="1" xfId="0" applyNumberFormat="1" applyFont="1" applyBorder="1" applyAlignment="1">
      <alignment vertical="top"/>
    </xf>
    <xf numFmtId="167" fontId="16" fillId="0" borderId="1" xfId="0" applyNumberFormat="1" applyFont="1" applyBorder="1" applyAlignment="1">
      <alignment vertical="top"/>
    </xf>
    <xf numFmtId="167" fontId="20" fillId="0" borderId="1" xfId="0" applyNumberFormat="1" applyFont="1" applyBorder="1" applyAlignment="1">
      <alignment vertical="top"/>
    </xf>
    <xf numFmtId="164" fontId="20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SheetLayoutView="100" workbookViewId="0">
      <selection sqref="A1:G1"/>
    </sheetView>
  </sheetViews>
  <sheetFormatPr defaultRowHeight="12.75" x14ac:dyDescent="0.2"/>
  <cols>
    <col min="1" max="1" width="57.140625" customWidth="1"/>
    <col min="2" max="2" width="20.5703125" customWidth="1"/>
    <col min="3" max="3" width="22" customWidth="1"/>
    <col min="4" max="4" width="21.85546875" style="3" customWidth="1"/>
    <col min="5" max="5" width="19.28515625" style="3" customWidth="1"/>
    <col min="6" max="6" width="11.7109375" customWidth="1"/>
    <col min="7" max="7" width="12.7109375" customWidth="1"/>
  </cols>
  <sheetData>
    <row r="1" spans="1:7" ht="45" customHeight="1" x14ac:dyDescent="0.2">
      <c r="A1" s="40" t="s">
        <v>56</v>
      </c>
      <c r="B1" s="40"/>
      <c r="C1" s="40"/>
      <c r="D1" s="40"/>
      <c r="E1" s="40"/>
      <c r="F1" s="40"/>
      <c r="G1" s="40"/>
    </row>
    <row r="2" spans="1:7" s="10" customFormat="1" ht="61.5" customHeight="1" x14ac:dyDescent="0.2">
      <c r="A2" s="15" t="s">
        <v>0</v>
      </c>
      <c r="B2" s="33" t="s">
        <v>52</v>
      </c>
      <c r="C2" s="34" t="s">
        <v>63</v>
      </c>
      <c r="D2" s="32" t="s">
        <v>64</v>
      </c>
      <c r="E2" s="32" t="s">
        <v>58</v>
      </c>
      <c r="F2" s="33" t="s">
        <v>17</v>
      </c>
      <c r="G2" s="33" t="s">
        <v>18</v>
      </c>
    </row>
    <row r="3" spans="1:7" s="10" customFormat="1" ht="49.5" hidden="1" customHeight="1" x14ac:dyDescent="0.2">
      <c r="A3" s="15"/>
      <c r="B3" s="17"/>
      <c r="C3" s="18"/>
      <c r="D3" s="16"/>
      <c r="E3" s="16"/>
      <c r="F3" s="19"/>
      <c r="G3" s="19"/>
    </row>
    <row r="4" spans="1:7" s="10" customFormat="1" ht="14.25" customHeight="1" x14ac:dyDescent="0.2">
      <c r="A4" s="14" t="s">
        <v>1</v>
      </c>
      <c r="B4" s="20"/>
      <c r="C4" s="16"/>
      <c r="D4" s="21"/>
      <c r="E4" s="21"/>
      <c r="F4" s="21"/>
      <c r="G4" s="16"/>
    </row>
    <row r="5" spans="1:7" s="10" customFormat="1" ht="16.5" customHeight="1" x14ac:dyDescent="0.2">
      <c r="A5" s="22" t="s">
        <v>2</v>
      </c>
      <c r="B5" s="36">
        <v>2188143000</v>
      </c>
      <c r="C5" s="36">
        <v>2188143000</v>
      </c>
      <c r="D5" s="36">
        <v>2323774499.0300002</v>
      </c>
      <c r="E5" s="36">
        <f>D5-C5</f>
        <v>135631499.03000021</v>
      </c>
      <c r="F5" s="9">
        <f>D5/B5*100</f>
        <v>106.19847510103317</v>
      </c>
      <c r="G5" s="9">
        <f>D5/C5*100</f>
        <v>106.19847510103317</v>
      </c>
    </row>
    <row r="6" spans="1:7" s="10" customFormat="1" ht="15.75" customHeight="1" x14ac:dyDescent="0.2">
      <c r="A6" s="22" t="s">
        <v>27</v>
      </c>
      <c r="B6" s="36">
        <v>2472400</v>
      </c>
      <c r="C6" s="36">
        <v>2472400</v>
      </c>
      <c r="D6" s="36">
        <v>4587444.38</v>
      </c>
      <c r="E6" s="36">
        <f t="shared" ref="E6:E23" si="0">D6-C6</f>
        <v>2115044.38</v>
      </c>
      <c r="F6" s="9" t="s">
        <v>53</v>
      </c>
      <c r="G6" s="9" t="s">
        <v>53</v>
      </c>
    </row>
    <row r="7" spans="1:7" s="10" customFormat="1" ht="16.5" x14ac:dyDescent="0.2">
      <c r="A7" s="13" t="s">
        <v>20</v>
      </c>
      <c r="B7" s="36">
        <v>381166000</v>
      </c>
      <c r="C7" s="36">
        <v>381166000</v>
      </c>
      <c r="D7" s="36">
        <v>392160693.44999999</v>
      </c>
      <c r="E7" s="36">
        <f t="shared" si="0"/>
        <v>10994693.449999988</v>
      </c>
      <c r="F7" s="9">
        <f t="shared" ref="F7:F16" si="1">D7/B7*100</f>
        <v>102.8844895531081</v>
      </c>
      <c r="G7" s="9">
        <f t="shared" ref="G7:G56" si="2">D7/C7*100</f>
        <v>102.8844895531081</v>
      </c>
    </row>
    <row r="8" spans="1:7" s="10" customFormat="1" ht="15.75" customHeight="1" x14ac:dyDescent="0.2">
      <c r="A8" s="23" t="s">
        <v>15</v>
      </c>
      <c r="B8" s="36">
        <f>B9+B13+B14</f>
        <v>1182350000</v>
      </c>
      <c r="C8" s="36">
        <f>C9+C13+C14</f>
        <v>1182350000</v>
      </c>
      <c r="D8" s="36">
        <f>D9+D13+D14</f>
        <v>1122155719.5799999</v>
      </c>
      <c r="E8" s="36">
        <f t="shared" si="0"/>
        <v>-60194280.420000076</v>
      </c>
      <c r="F8" s="9">
        <f t="shared" si="1"/>
        <v>94.908928792658685</v>
      </c>
      <c r="G8" s="9">
        <f t="shared" si="2"/>
        <v>94.908928792658685</v>
      </c>
    </row>
    <row r="9" spans="1:7" s="4" customFormat="1" ht="18" customHeight="1" x14ac:dyDescent="0.2">
      <c r="A9" s="24" t="s">
        <v>3</v>
      </c>
      <c r="B9" s="36">
        <f>SUM(B10:B12)</f>
        <v>481730000</v>
      </c>
      <c r="C9" s="36">
        <f>SUM(C10:C12)</f>
        <v>481730000</v>
      </c>
      <c r="D9" s="36">
        <f>SUM(D10:D12)</f>
        <v>413601683.89999998</v>
      </c>
      <c r="E9" s="36">
        <f t="shared" si="0"/>
        <v>-68128316.100000024</v>
      </c>
      <c r="F9" s="9">
        <f t="shared" si="1"/>
        <v>85.857572478359245</v>
      </c>
      <c r="G9" s="9">
        <f t="shared" si="2"/>
        <v>85.857572478359245</v>
      </c>
    </row>
    <row r="10" spans="1:7" s="4" customFormat="1" ht="31.5" customHeight="1" x14ac:dyDescent="0.2">
      <c r="A10" s="25" t="s">
        <v>16</v>
      </c>
      <c r="B10" s="38">
        <v>69400000</v>
      </c>
      <c r="C10" s="38">
        <v>69400000</v>
      </c>
      <c r="D10" s="38">
        <v>73773126.510000005</v>
      </c>
      <c r="E10" s="38">
        <f t="shared" si="0"/>
        <v>4373126.5100000054</v>
      </c>
      <c r="F10" s="39">
        <f>D10/B10*100</f>
        <v>106.30133502881844</v>
      </c>
      <c r="G10" s="39">
        <f t="shared" si="2"/>
        <v>106.30133502881844</v>
      </c>
    </row>
    <row r="11" spans="1:7" s="4" customFormat="1" ht="18" customHeight="1" x14ac:dyDescent="0.2">
      <c r="A11" s="25" t="s">
        <v>4</v>
      </c>
      <c r="B11" s="38">
        <v>410530000</v>
      </c>
      <c r="C11" s="38">
        <v>410530000</v>
      </c>
      <c r="D11" s="38">
        <v>337856705.82999998</v>
      </c>
      <c r="E11" s="38">
        <f t="shared" si="0"/>
        <v>-72673294.170000017</v>
      </c>
      <c r="F11" s="39">
        <f t="shared" si="1"/>
        <v>82.297689774194325</v>
      </c>
      <c r="G11" s="39">
        <f t="shared" si="2"/>
        <v>82.297689774194325</v>
      </c>
    </row>
    <row r="12" spans="1:7" s="4" customFormat="1" ht="17.45" customHeight="1" x14ac:dyDescent="0.2">
      <c r="A12" s="25" t="s">
        <v>5</v>
      </c>
      <c r="B12" s="38">
        <v>1800000</v>
      </c>
      <c r="C12" s="38">
        <v>1800000</v>
      </c>
      <c r="D12" s="38">
        <v>1971851.56</v>
      </c>
      <c r="E12" s="38">
        <f t="shared" si="0"/>
        <v>171851.56000000006</v>
      </c>
      <c r="F12" s="39">
        <f t="shared" si="1"/>
        <v>109.54730888888888</v>
      </c>
      <c r="G12" s="39">
        <f t="shared" si="2"/>
        <v>109.54730888888888</v>
      </c>
    </row>
    <row r="13" spans="1:7" s="4" customFormat="1" ht="17.25" customHeight="1" x14ac:dyDescent="0.2">
      <c r="A13" s="25" t="s">
        <v>22</v>
      </c>
      <c r="B13" s="38">
        <v>1320000</v>
      </c>
      <c r="C13" s="38">
        <v>1320000</v>
      </c>
      <c r="D13" s="38">
        <v>1277662.92</v>
      </c>
      <c r="E13" s="38">
        <f t="shared" si="0"/>
        <v>-42337.080000000075</v>
      </c>
      <c r="F13" s="39">
        <f t="shared" si="1"/>
        <v>96.79264545454545</v>
      </c>
      <c r="G13" s="39">
        <f t="shared" si="2"/>
        <v>96.79264545454545</v>
      </c>
    </row>
    <row r="14" spans="1:7" s="4" customFormat="1" ht="18" customHeight="1" x14ac:dyDescent="0.2">
      <c r="A14" s="25" t="s">
        <v>23</v>
      </c>
      <c r="B14" s="38">
        <v>699300000</v>
      </c>
      <c r="C14" s="38">
        <v>699300000</v>
      </c>
      <c r="D14" s="38">
        <v>707276372.75999999</v>
      </c>
      <c r="E14" s="38">
        <f t="shared" si="0"/>
        <v>7976372.7599999905</v>
      </c>
      <c r="F14" s="39">
        <f t="shared" si="1"/>
        <v>101.14062244530244</v>
      </c>
      <c r="G14" s="39">
        <f t="shared" si="2"/>
        <v>101.14062244530244</v>
      </c>
    </row>
    <row r="15" spans="1:7" s="10" customFormat="1" ht="19.5" customHeight="1" x14ac:dyDescent="0.2">
      <c r="A15" s="13" t="s">
        <v>7</v>
      </c>
      <c r="B15" s="36">
        <v>3000000</v>
      </c>
      <c r="C15" s="36">
        <v>3000000</v>
      </c>
      <c r="D15" s="36">
        <v>6725891.54</v>
      </c>
      <c r="E15" s="36">
        <f t="shared" si="0"/>
        <v>3725891.54</v>
      </c>
      <c r="F15" s="9" t="s">
        <v>59</v>
      </c>
      <c r="G15" s="9" t="s">
        <v>59</v>
      </c>
    </row>
    <row r="16" spans="1:7" s="10" customFormat="1" ht="47.25" customHeight="1" x14ac:dyDescent="0.2">
      <c r="A16" s="13" t="s">
        <v>36</v>
      </c>
      <c r="B16" s="36">
        <v>2000000</v>
      </c>
      <c r="C16" s="36">
        <v>2000000</v>
      </c>
      <c r="D16" s="36">
        <v>1696142.22</v>
      </c>
      <c r="E16" s="36">
        <f t="shared" si="0"/>
        <v>-303857.78000000003</v>
      </c>
      <c r="F16" s="9">
        <f t="shared" si="1"/>
        <v>84.807111000000006</v>
      </c>
      <c r="G16" s="9">
        <f t="shared" si="2"/>
        <v>84.807111000000006</v>
      </c>
    </row>
    <row r="17" spans="1:7" s="10" customFormat="1" ht="19.5" customHeight="1" x14ac:dyDescent="0.2">
      <c r="A17" s="13" t="s">
        <v>19</v>
      </c>
      <c r="B17" s="36">
        <v>30371000</v>
      </c>
      <c r="C17" s="36">
        <v>30371000</v>
      </c>
      <c r="D17" s="36">
        <v>29753065.199999999</v>
      </c>
      <c r="E17" s="36">
        <f t="shared" si="0"/>
        <v>-617934.80000000075</v>
      </c>
      <c r="F17" s="9">
        <f>D17/B17*100</f>
        <v>97.965378815317237</v>
      </c>
      <c r="G17" s="9">
        <f t="shared" si="2"/>
        <v>97.965378815317237</v>
      </c>
    </row>
    <row r="18" spans="1:7" s="10" customFormat="1" ht="33" customHeight="1" x14ac:dyDescent="0.2">
      <c r="A18" s="13" t="s">
        <v>49</v>
      </c>
      <c r="B18" s="36">
        <v>4540714</v>
      </c>
      <c r="C18" s="36">
        <v>4540714</v>
      </c>
      <c r="D18" s="36">
        <v>6228214.29</v>
      </c>
      <c r="E18" s="36">
        <f t="shared" si="0"/>
        <v>1687500.29</v>
      </c>
      <c r="F18" s="9">
        <f>D18/B18*100</f>
        <v>137.16376521401702</v>
      </c>
      <c r="G18" s="9">
        <f t="shared" si="2"/>
        <v>137.16376521401702</v>
      </c>
    </row>
    <row r="19" spans="1:7" s="10" customFormat="1" ht="33" customHeight="1" x14ac:dyDescent="0.2">
      <c r="A19" s="13" t="s">
        <v>21</v>
      </c>
      <c r="B19" s="36">
        <v>7000000</v>
      </c>
      <c r="C19" s="36">
        <v>7000000</v>
      </c>
      <c r="D19" s="36">
        <v>7812053.6900000004</v>
      </c>
      <c r="E19" s="36">
        <f t="shared" si="0"/>
        <v>812053.69000000041</v>
      </c>
      <c r="F19" s="9">
        <f>D19/B19*100</f>
        <v>111.60076700000002</v>
      </c>
      <c r="G19" s="9">
        <f t="shared" si="2"/>
        <v>111.60076700000002</v>
      </c>
    </row>
    <row r="20" spans="1:7" s="10" customFormat="1" ht="19.5" customHeight="1" x14ac:dyDescent="0.2">
      <c r="A20" s="13" t="s">
        <v>8</v>
      </c>
      <c r="B20" s="36">
        <v>405000</v>
      </c>
      <c r="C20" s="36">
        <v>405000</v>
      </c>
      <c r="D20" s="36">
        <v>522505.82</v>
      </c>
      <c r="E20" s="36">
        <f t="shared" si="0"/>
        <v>117505.82</v>
      </c>
      <c r="F20" s="9">
        <f>D20/B20*100</f>
        <v>129.01378271604938</v>
      </c>
      <c r="G20" s="9">
        <f t="shared" si="2"/>
        <v>129.01378271604938</v>
      </c>
    </row>
    <row r="21" spans="1:7" s="10" customFormat="1" ht="19.5" customHeight="1" x14ac:dyDescent="0.2">
      <c r="A21" s="23" t="s">
        <v>9</v>
      </c>
      <c r="B21" s="36">
        <v>11600000</v>
      </c>
      <c r="C21" s="36">
        <v>11600000</v>
      </c>
      <c r="D21" s="36">
        <v>28620558.140000001</v>
      </c>
      <c r="E21" s="36">
        <f t="shared" si="0"/>
        <v>17020558.140000001</v>
      </c>
      <c r="F21" s="9" t="s">
        <v>54</v>
      </c>
      <c r="G21" s="9" t="s">
        <v>54</v>
      </c>
    </row>
    <row r="22" spans="1:7" s="11" customFormat="1" ht="19.899999999999999" customHeight="1" x14ac:dyDescent="0.2">
      <c r="A22" s="26" t="s">
        <v>10</v>
      </c>
      <c r="B22" s="37">
        <f>B5+B6+B7+B8+B15+B16+B17+B18+B19+B20+B21</f>
        <v>3813048114</v>
      </c>
      <c r="C22" s="37">
        <f>C5+C6+C7+C8+C15+C16+C17+C18+C19+C20+C21</f>
        <v>3813048114</v>
      </c>
      <c r="D22" s="37">
        <f>D5+D6+D7+D8+D15+D16+D17+D18+D19+D20+D21</f>
        <v>3924036787.3399997</v>
      </c>
      <c r="E22" s="37">
        <f>E5+E6+E7+E8+E15+E16+E17+E18+E19+E20+E21</f>
        <v>110988673.34000012</v>
      </c>
      <c r="F22" s="12">
        <f t="shared" ref="F22" si="3">D22/B22*100</f>
        <v>102.91075984413868</v>
      </c>
      <c r="G22" s="12">
        <f t="shared" si="2"/>
        <v>102.91075984413868</v>
      </c>
    </row>
    <row r="23" spans="1:7" s="11" customFormat="1" ht="16.5" customHeight="1" x14ac:dyDescent="0.2">
      <c r="A23" s="27" t="s">
        <v>24</v>
      </c>
      <c r="B23" s="37">
        <f>B24+B25+B26+B27+B28+B29+B30+B31+B32+B33+B34+B35+B36+B37+B38+B39+B40</f>
        <v>1682815930.4400001</v>
      </c>
      <c r="C23" s="37">
        <f>C24+C25+C26+C27+C28+C29+C30+C31+C32+C33+C34+C35+C36+C37+C38+C39+C40</f>
        <v>1682815930.4400001</v>
      </c>
      <c r="D23" s="37">
        <f>D24+D25+D26+D27+D28+D29+D30+D31+D32+D33+D34+D35+D36+D37+D38+D39+D40</f>
        <v>1596020802.3800001</v>
      </c>
      <c r="E23" s="37">
        <f t="shared" si="0"/>
        <v>-86795128.059999943</v>
      </c>
      <c r="F23" s="12">
        <f t="shared" ref="F23:F56" si="4">D23/B23*100</f>
        <v>94.842268456698889</v>
      </c>
      <c r="G23" s="12">
        <f t="shared" si="2"/>
        <v>94.842268456698889</v>
      </c>
    </row>
    <row r="24" spans="1:7" s="10" customFormat="1" ht="60" customHeight="1" x14ac:dyDescent="0.2">
      <c r="A24" s="28" t="s">
        <v>40</v>
      </c>
      <c r="B24" s="36">
        <v>4539500</v>
      </c>
      <c r="C24" s="36">
        <v>4539500</v>
      </c>
      <c r="D24" s="36">
        <v>4539500</v>
      </c>
      <c r="E24" s="36"/>
      <c r="F24" s="9">
        <f t="shared" si="4"/>
        <v>100</v>
      </c>
      <c r="G24" s="9">
        <f t="shared" si="2"/>
        <v>100</v>
      </c>
    </row>
    <row r="25" spans="1:7" s="10" customFormat="1" ht="91.5" customHeight="1" x14ac:dyDescent="0.2">
      <c r="A25" s="28" t="s">
        <v>37</v>
      </c>
      <c r="B25" s="36">
        <v>630910400</v>
      </c>
      <c r="C25" s="36">
        <v>630910400</v>
      </c>
      <c r="D25" s="36">
        <v>630910400</v>
      </c>
      <c r="E25" s="36"/>
      <c r="F25" s="9">
        <f t="shared" si="4"/>
        <v>100</v>
      </c>
      <c r="G25" s="9">
        <f t="shared" si="2"/>
        <v>100</v>
      </c>
    </row>
    <row r="26" spans="1:7" s="10" customFormat="1" ht="46.5" customHeight="1" x14ac:dyDescent="0.2">
      <c r="A26" s="28" t="s">
        <v>42</v>
      </c>
      <c r="B26" s="36">
        <v>14138053</v>
      </c>
      <c r="C26" s="36">
        <v>14138053</v>
      </c>
      <c r="D26" s="36">
        <v>7646796.6100000003</v>
      </c>
      <c r="E26" s="36">
        <f t="shared" ref="E26" si="5">D26-C26</f>
        <v>-6491256.3899999997</v>
      </c>
      <c r="F26" s="9">
        <f t="shared" si="4"/>
        <v>54.086631377036142</v>
      </c>
      <c r="G26" s="9">
        <f t="shared" si="2"/>
        <v>54.086631377036142</v>
      </c>
    </row>
    <row r="27" spans="1:7" s="10" customFormat="1" ht="48" customHeight="1" x14ac:dyDescent="0.2">
      <c r="A27" s="28" t="s">
        <v>50</v>
      </c>
      <c r="B27" s="36">
        <v>9241400</v>
      </c>
      <c r="C27" s="36">
        <v>9241400</v>
      </c>
      <c r="D27" s="36">
        <v>842531.9</v>
      </c>
      <c r="E27" s="36">
        <f t="shared" ref="E27" si="6">D27-C27</f>
        <v>-8398868.0999999996</v>
      </c>
      <c r="F27" s="9">
        <f t="shared" si="4"/>
        <v>9.1169292531434625</v>
      </c>
      <c r="G27" s="9">
        <f t="shared" si="2"/>
        <v>9.1169292531434625</v>
      </c>
    </row>
    <row r="28" spans="1:7" s="10" customFormat="1" ht="66.75" customHeight="1" x14ac:dyDescent="0.2">
      <c r="A28" s="28" t="s">
        <v>47</v>
      </c>
      <c r="B28" s="36">
        <v>69051900</v>
      </c>
      <c r="C28" s="36">
        <v>69051900</v>
      </c>
      <c r="D28" s="36">
        <v>7615126.7400000002</v>
      </c>
      <c r="E28" s="36">
        <f t="shared" ref="E28" si="7">D28-C28</f>
        <v>-61436773.259999998</v>
      </c>
      <c r="F28" s="9">
        <f t="shared" si="4"/>
        <v>11.028120500666889</v>
      </c>
      <c r="G28" s="9">
        <f t="shared" si="2"/>
        <v>11.028120500666889</v>
      </c>
    </row>
    <row r="29" spans="1:7" s="10" customFormat="1" ht="48" customHeight="1" x14ac:dyDescent="0.2">
      <c r="A29" s="28" t="s">
        <v>41</v>
      </c>
      <c r="B29" s="36">
        <v>4760000</v>
      </c>
      <c r="C29" s="36">
        <v>4760000</v>
      </c>
      <c r="D29" s="36">
        <v>4561865.88</v>
      </c>
      <c r="E29" s="36">
        <f t="shared" ref="E29" si="8">D29-C29</f>
        <v>-198134.12000000011</v>
      </c>
      <c r="F29" s="9">
        <f t="shared" si="4"/>
        <v>95.837518487394959</v>
      </c>
      <c r="G29" s="9">
        <f t="shared" si="2"/>
        <v>95.837518487394959</v>
      </c>
    </row>
    <row r="30" spans="1:7" s="10" customFormat="1" ht="29.25" customHeight="1" x14ac:dyDescent="0.2">
      <c r="A30" s="28" t="s">
        <v>11</v>
      </c>
      <c r="B30" s="36">
        <v>794886500</v>
      </c>
      <c r="C30" s="36">
        <v>794886500</v>
      </c>
      <c r="D30" s="36">
        <v>794886500</v>
      </c>
      <c r="E30" s="36"/>
      <c r="F30" s="9">
        <f t="shared" si="4"/>
        <v>100</v>
      </c>
      <c r="G30" s="9">
        <f t="shared" si="2"/>
        <v>100</v>
      </c>
    </row>
    <row r="31" spans="1:7" s="10" customFormat="1" ht="18.75" customHeight="1" x14ac:dyDescent="0.2">
      <c r="A31" s="28" t="s">
        <v>38</v>
      </c>
      <c r="B31" s="36">
        <v>367380.64</v>
      </c>
      <c r="C31" s="36">
        <v>367380.64</v>
      </c>
      <c r="D31" s="36">
        <v>367380.64</v>
      </c>
      <c r="E31" s="36"/>
      <c r="F31" s="9">
        <f t="shared" si="4"/>
        <v>100</v>
      </c>
      <c r="G31" s="9">
        <f t="shared" si="2"/>
        <v>100</v>
      </c>
    </row>
    <row r="32" spans="1:7" s="10" customFormat="1" ht="268.5" customHeight="1" x14ac:dyDescent="0.2">
      <c r="A32" s="28" t="s">
        <v>43</v>
      </c>
      <c r="B32" s="36">
        <v>39757554.799999997</v>
      </c>
      <c r="C32" s="36">
        <v>39757554.799999997</v>
      </c>
      <c r="D32" s="36">
        <v>39757549.289999999</v>
      </c>
      <c r="E32" s="36">
        <f t="shared" ref="E32" si="9">D32-C32</f>
        <v>-5.5099999979138374</v>
      </c>
      <c r="F32" s="9">
        <f t="shared" si="4"/>
        <v>99.9999861409988</v>
      </c>
      <c r="G32" s="9">
        <f t="shared" si="2"/>
        <v>99.9999861409988</v>
      </c>
    </row>
    <row r="33" spans="1:10" s="10" customFormat="1" ht="196.5" customHeight="1" x14ac:dyDescent="0.2">
      <c r="A33" s="28" t="s">
        <v>44</v>
      </c>
      <c r="B33" s="36">
        <v>1899794</v>
      </c>
      <c r="C33" s="36">
        <v>1899794</v>
      </c>
      <c r="D33" s="36">
        <v>1899793.77</v>
      </c>
      <c r="E33" s="36">
        <f t="shared" ref="E33:E35" si="10">D33-C33</f>
        <v>-0.22999999998137355</v>
      </c>
      <c r="F33" s="9">
        <f t="shared" si="4"/>
        <v>99.999987893424233</v>
      </c>
      <c r="G33" s="9">
        <f t="shared" si="2"/>
        <v>99.999987893424233</v>
      </c>
    </row>
    <row r="34" spans="1:10" s="10" customFormat="1" ht="269.25" customHeight="1" x14ac:dyDescent="0.2">
      <c r="A34" s="28" t="s">
        <v>45</v>
      </c>
      <c r="B34" s="36">
        <v>73401764</v>
      </c>
      <c r="C34" s="36">
        <v>73401764</v>
      </c>
      <c r="D34" s="36">
        <v>73401383.739999995</v>
      </c>
      <c r="E34" s="36">
        <f t="shared" si="10"/>
        <v>-380.26000000536442</v>
      </c>
      <c r="F34" s="9">
        <f t="shared" si="4"/>
        <v>99.999481947055102</v>
      </c>
      <c r="G34" s="9">
        <f t="shared" si="2"/>
        <v>99.999481947055102</v>
      </c>
    </row>
    <row r="35" spans="1:10" s="10" customFormat="1" ht="107.25" customHeight="1" x14ac:dyDescent="0.2">
      <c r="A35" s="28" t="s">
        <v>57</v>
      </c>
      <c r="B35" s="36">
        <v>9043320</v>
      </c>
      <c r="C35" s="36">
        <v>9043320</v>
      </c>
      <c r="D35" s="36"/>
      <c r="E35" s="36">
        <f t="shared" si="10"/>
        <v>-9043320</v>
      </c>
      <c r="F35" s="9"/>
      <c r="G35" s="9"/>
    </row>
    <row r="36" spans="1:10" s="10" customFormat="1" ht="33.75" customHeight="1" x14ac:dyDescent="0.2">
      <c r="A36" s="28" t="s">
        <v>25</v>
      </c>
      <c r="B36" s="36">
        <v>13043900</v>
      </c>
      <c r="C36" s="36">
        <v>13043900</v>
      </c>
      <c r="D36" s="36">
        <v>12628416.119999999</v>
      </c>
      <c r="E36" s="36">
        <f t="shared" ref="E36:E37" si="11">D36-C36</f>
        <v>-415483.88000000082</v>
      </c>
      <c r="F36" s="9">
        <f t="shared" si="4"/>
        <v>96.814726577174</v>
      </c>
      <c r="G36" s="9">
        <f t="shared" si="2"/>
        <v>96.814726577174</v>
      </c>
    </row>
    <row r="37" spans="1:10" s="10" customFormat="1" ht="63" customHeight="1" x14ac:dyDescent="0.2">
      <c r="A37" s="28" t="s">
        <v>51</v>
      </c>
      <c r="B37" s="36">
        <v>7755943</v>
      </c>
      <c r="C37" s="36">
        <v>7755943</v>
      </c>
      <c r="D37" s="36">
        <v>7755942.5</v>
      </c>
      <c r="E37" s="36">
        <f t="shared" si="11"/>
        <v>-0.5</v>
      </c>
      <c r="F37" s="9">
        <f t="shared" si="4"/>
        <v>99.999993553330654</v>
      </c>
      <c r="G37" s="9">
        <f t="shared" si="2"/>
        <v>99.999993553330654</v>
      </c>
    </row>
    <row r="38" spans="1:10" s="10" customFormat="1" ht="58.5" customHeight="1" x14ac:dyDescent="0.2">
      <c r="A38" s="28" t="s">
        <v>46</v>
      </c>
      <c r="B38" s="36">
        <v>3607956</v>
      </c>
      <c r="C38" s="36">
        <v>3607956</v>
      </c>
      <c r="D38" s="36">
        <v>3607956</v>
      </c>
      <c r="E38" s="36"/>
      <c r="F38" s="9">
        <f t="shared" si="4"/>
        <v>100</v>
      </c>
      <c r="G38" s="9">
        <f t="shared" si="2"/>
        <v>100</v>
      </c>
    </row>
    <row r="39" spans="1:10" s="10" customFormat="1" ht="18.75" customHeight="1" x14ac:dyDescent="0.2">
      <c r="A39" s="28" t="s">
        <v>26</v>
      </c>
      <c r="B39" s="36">
        <v>6296221</v>
      </c>
      <c r="C39" s="36">
        <v>6296221</v>
      </c>
      <c r="D39" s="36">
        <v>5485320.79</v>
      </c>
      <c r="E39" s="36">
        <f t="shared" ref="E39:E40" si="12">D39-C39</f>
        <v>-810900.21</v>
      </c>
      <c r="F39" s="9">
        <f t="shared" si="4"/>
        <v>87.120842645135866</v>
      </c>
      <c r="G39" s="9">
        <f t="shared" si="2"/>
        <v>87.120842645135866</v>
      </c>
    </row>
    <row r="40" spans="1:10" s="10" customFormat="1" ht="59.25" customHeight="1" x14ac:dyDescent="0.2">
      <c r="A40" s="28" t="s">
        <v>39</v>
      </c>
      <c r="B40" s="36">
        <v>114344</v>
      </c>
      <c r="C40" s="36">
        <v>114344</v>
      </c>
      <c r="D40" s="36">
        <v>114338.4</v>
      </c>
      <c r="E40" s="36">
        <f t="shared" si="12"/>
        <v>-5.6000000000058208</v>
      </c>
      <c r="F40" s="9">
        <f t="shared" si="4"/>
        <v>99.995102497726151</v>
      </c>
      <c r="G40" s="9">
        <f t="shared" si="2"/>
        <v>99.995102497726151</v>
      </c>
    </row>
    <row r="41" spans="1:10" s="11" customFormat="1" ht="19.899999999999999" customHeight="1" x14ac:dyDescent="0.2">
      <c r="A41" s="29" t="s">
        <v>12</v>
      </c>
      <c r="B41" s="37">
        <f>B22+B23</f>
        <v>5495864044.4400005</v>
      </c>
      <c r="C41" s="37">
        <f>C22+C23</f>
        <v>5495864044.4400005</v>
      </c>
      <c r="D41" s="37">
        <f>D22+D23</f>
        <v>5520057589.7199993</v>
      </c>
      <c r="E41" s="37">
        <f>D41-C41</f>
        <v>24193545.279998779</v>
      </c>
      <c r="F41" s="12">
        <f t="shared" si="4"/>
        <v>100.44021367858389</v>
      </c>
      <c r="G41" s="12">
        <f t="shared" si="2"/>
        <v>100.44021367858389</v>
      </c>
    </row>
    <row r="42" spans="1:10" s="10" customFormat="1" ht="14.25" customHeight="1" x14ac:dyDescent="0.2">
      <c r="A42" s="30" t="s">
        <v>13</v>
      </c>
      <c r="B42" s="36"/>
      <c r="C42" s="36"/>
      <c r="D42" s="36"/>
      <c r="E42" s="36"/>
      <c r="F42" s="9"/>
      <c r="G42" s="9"/>
    </row>
    <row r="43" spans="1:10" s="5" customFormat="1" ht="15.75" customHeight="1" x14ac:dyDescent="0.2">
      <c r="A43" s="13" t="s">
        <v>6</v>
      </c>
      <c r="B43" s="36">
        <v>580000</v>
      </c>
      <c r="C43" s="36">
        <v>580000</v>
      </c>
      <c r="D43" s="36">
        <v>924155.96</v>
      </c>
      <c r="E43" s="36">
        <f>D43-C43</f>
        <v>344155.95999999996</v>
      </c>
      <c r="F43" s="9" t="s">
        <v>60</v>
      </c>
      <c r="G43" s="9" t="s">
        <v>60</v>
      </c>
    </row>
    <row r="44" spans="1:10" s="5" customFormat="1" ht="45.75" customHeight="1" x14ac:dyDescent="0.2">
      <c r="A44" s="31" t="s">
        <v>30</v>
      </c>
      <c r="B44" s="36"/>
      <c r="C44" s="36"/>
      <c r="D44" s="36">
        <v>583049.63</v>
      </c>
      <c r="E44" s="36">
        <f>D44-C44</f>
        <v>583049.63</v>
      </c>
      <c r="F44" s="9"/>
      <c r="G44" s="9"/>
    </row>
    <row r="45" spans="1:10" s="1" customFormat="1" ht="39" customHeight="1" x14ac:dyDescent="0.2">
      <c r="A45" s="13" t="s">
        <v>28</v>
      </c>
      <c r="B45" s="36">
        <v>29</v>
      </c>
      <c r="C45" s="36">
        <v>29</v>
      </c>
      <c r="D45" s="36">
        <v>29</v>
      </c>
      <c r="E45" s="36"/>
      <c r="F45" s="9">
        <f>D45/B45*100</f>
        <v>100</v>
      </c>
      <c r="G45" s="9">
        <f t="shared" si="2"/>
        <v>100</v>
      </c>
    </row>
    <row r="46" spans="1:10" s="1" customFormat="1" ht="60.75" customHeight="1" x14ac:dyDescent="0.2">
      <c r="A46" s="13" t="s">
        <v>29</v>
      </c>
      <c r="B46" s="36">
        <v>366000</v>
      </c>
      <c r="C46" s="36">
        <v>366000</v>
      </c>
      <c r="D46" s="36">
        <v>231612.24</v>
      </c>
      <c r="E46" s="36">
        <f t="shared" ref="E46:E50" si="13">D46-C46</f>
        <v>-134387.76</v>
      </c>
      <c r="F46" s="9">
        <f>D46/B46*100</f>
        <v>63.282032786885246</v>
      </c>
      <c r="G46" s="9">
        <f t="shared" si="2"/>
        <v>63.282032786885246</v>
      </c>
      <c r="J46" s="5"/>
    </row>
    <row r="47" spans="1:10" s="1" customFormat="1" ht="30" customHeight="1" x14ac:dyDescent="0.2">
      <c r="A47" s="13" t="s">
        <v>31</v>
      </c>
      <c r="B47" s="36"/>
      <c r="C47" s="36"/>
      <c r="D47" s="36">
        <v>4669858.79</v>
      </c>
      <c r="E47" s="36">
        <f t="shared" si="13"/>
        <v>4669858.79</v>
      </c>
      <c r="F47" s="9"/>
      <c r="G47" s="9"/>
    </row>
    <row r="48" spans="1:10" s="1" customFormat="1" ht="16.5" customHeight="1" x14ac:dyDescent="0.2">
      <c r="A48" s="13" t="s">
        <v>32</v>
      </c>
      <c r="B48" s="36">
        <v>200000</v>
      </c>
      <c r="C48" s="36">
        <v>200000</v>
      </c>
      <c r="D48" s="36">
        <v>1799602.25</v>
      </c>
      <c r="E48" s="36">
        <f t="shared" si="13"/>
        <v>1599602.25</v>
      </c>
      <c r="F48" s="9" t="s">
        <v>55</v>
      </c>
      <c r="G48" s="9" t="s">
        <v>55</v>
      </c>
    </row>
    <row r="49" spans="1:7" s="1" customFormat="1" ht="51" customHeight="1" x14ac:dyDescent="0.2">
      <c r="A49" s="35" t="s">
        <v>61</v>
      </c>
      <c r="B49" s="36"/>
      <c r="C49" s="36"/>
      <c r="D49" s="36">
        <v>2196.13</v>
      </c>
      <c r="E49" s="36">
        <f t="shared" si="13"/>
        <v>2196.13</v>
      </c>
      <c r="F49" s="9"/>
      <c r="G49" s="9"/>
    </row>
    <row r="50" spans="1:7" s="11" customFormat="1" ht="17.45" customHeight="1" x14ac:dyDescent="0.2">
      <c r="A50" s="14" t="s">
        <v>35</v>
      </c>
      <c r="B50" s="37">
        <f>SUM(B43:B48)</f>
        <v>1146029</v>
      </c>
      <c r="C50" s="37">
        <f>SUM(C43:C48)</f>
        <v>1146029</v>
      </c>
      <c r="D50" s="37">
        <f>SUM(D43:D49)</f>
        <v>8210504</v>
      </c>
      <c r="E50" s="37">
        <f t="shared" si="13"/>
        <v>7064475</v>
      </c>
      <c r="F50" s="12" t="s">
        <v>62</v>
      </c>
      <c r="G50" s="12" t="s">
        <v>62</v>
      </c>
    </row>
    <row r="51" spans="1:7" s="11" customFormat="1" ht="17.45" customHeight="1" x14ac:dyDescent="0.2">
      <c r="A51" s="27" t="s">
        <v>24</v>
      </c>
      <c r="B51" s="37">
        <f>B52+B53+B54</f>
        <v>247346441</v>
      </c>
      <c r="C51" s="37">
        <f>C52+C53+C54</f>
        <v>247346441</v>
      </c>
      <c r="D51" s="37">
        <f>D52+D53+D54</f>
        <v>230551777.63999999</v>
      </c>
      <c r="E51" s="37">
        <f>E52+E53+E54</f>
        <v>-16794663.360000003</v>
      </c>
      <c r="F51" s="12">
        <f t="shared" si="4"/>
        <v>93.210064680089729</v>
      </c>
      <c r="G51" s="12">
        <f t="shared" si="2"/>
        <v>93.210064680089729</v>
      </c>
    </row>
    <row r="52" spans="1:7" s="11" customFormat="1" ht="64.5" customHeight="1" x14ac:dyDescent="0.2">
      <c r="A52" s="13" t="s">
        <v>34</v>
      </c>
      <c r="B52" s="36">
        <v>221540500</v>
      </c>
      <c r="C52" s="36">
        <v>221540500</v>
      </c>
      <c r="D52" s="36">
        <v>211585381.44</v>
      </c>
      <c r="E52" s="36">
        <f>D52-C52</f>
        <v>-9955118.5600000024</v>
      </c>
      <c r="F52" s="9">
        <f>D52/B52*100</f>
        <v>95.50641144170028</v>
      </c>
      <c r="G52" s="9">
        <f>D52/C52*100</f>
        <v>95.50641144170028</v>
      </c>
    </row>
    <row r="53" spans="1:7" s="11" customFormat="1" ht="49.5" customHeight="1" x14ac:dyDescent="0.2">
      <c r="A53" s="35" t="s">
        <v>50</v>
      </c>
      <c r="B53" s="36">
        <v>16661200</v>
      </c>
      <c r="C53" s="36">
        <v>16661200</v>
      </c>
      <c r="D53" s="36">
        <v>16661200</v>
      </c>
      <c r="E53" s="36"/>
      <c r="F53" s="9">
        <f>D53/B53*100</f>
        <v>100</v>
      </c>
      <c r="G53" s="9">
        <f>D53/C53*100</f>
        <v>100</v>
      </c>
    </row>
    <row r="54" spans="1:7" s="11" customFormat="1" ht="47.25" customHeight="1" x14ac:dyDescent="0.2">
      <c r="A54" s="13" t="s">
        <v>48</v>
      </c>
      <c r="B54" s="36">
        <v>9144741</v>
      </c>
      <c r="C54" s="36">
        <v>9144741</v>
      </c>
      <c r="D54" s="36">
        <v>2305196.2000000002</v>
      </c>
      <c r="E54" s="36">
        <f>D54-C54</f>
        <v>-6839544.7999999998</v>
      </c>
      <c r="F54" s="9">
        <f>D54/B54*100</f>
        <v>25.20788943065747</v>
      </c>
      <c r="G54" s="9">
        <f>D54/C54*100</f>
        <v>25.20788943065747</v>
      </c>
    </row>
    <row r="55" spans="1:7" s="11" customFormat="1" ht="18" customHeight="1" x14ac:dyDescent="0.2">
      <c r="A55" s="14" t="s">
        <v>33</v>
      </c>
      <c r="B55" s="37">
        <f>B50+B51</f>
        <v>248492470</v>
      </c>
      <c r="C55" s="37">
        <f>C50+C51</f>
        <v>248492470</v>
      </c>
      <c r="D55" s="37">
        <f>D50+D51</f>
        <v>238762281.63999999</v>
      </c>
      <c r="E55" s="37">
        <f>E50+E51</f>
        <v>-9730188.3600000031</v>
      </c>
      <c r="F55" s="12">
        <f t="shared" si="4"/>
        <v>96.084312591041481</v>
      </c>
      <c r="G55" s="12">
        <f t="shared" si="2"/>
        <v>96.084312591041481</v>
      </c>
    </row>
    <row r="56" spans="1:7" s="11" customFormat="1" ht="19.899999999999999" customHeight="1" x14ac:dyDescent="0.2">
      <c r="A56" s="14" t="s">
        <v>14</v>
      </c>
      <c r="B56" s="37">
        <f>B41+B55</f>
        <v>5744356514.4400005</v>
      </c>
      <c r="C56" s="37">
        <f>C41+C55</f>
        <v>5744356514.4400005</v>
      </c>
      <c r="D56" s="37">
        <f>D41+D55</f>
        <v>5758819871.3599997</v>
      </c>
      <c r="E56" s="37">
        <f>E41+E55</f>
        <v>14463356.919998776</v>
      </c>
      <c r="F56" s="12">
        <f t="shared" si="4"/>
        <v>100.25178376174321</v>
      </c>
      <c r="G56" s="12">
        <f t="shared" si="2"/>
        <v>100.25178376174321</v>
      </c>
    </row>
    <row r="57" spans="1:7" ht="14.25" x14ac:dyDescent="0.2">
      <c r="F57" s="7"/>
      <c r="G57" s="8"/>
    </row>
    <row r="58" spans="1:7" ht="14.25" x14ac:dyDescent="0.2">
      <c r="A58" s="2"/>
      <c r="B58" s="6"/>
      <c r="C58" s="6"/>
      <c r="D58" s="6"/>
      <c r="F58" s="7"/>
      <c r="G58" s="8"/>
    </row>
    <row r="59" spans="1:7" x14ac:dyDescent="0.2">
      <c r="B59" s="3"/>
      <c r="C59" s="3"/>
    </row>
    <row r="60" spans="1:7" x14ac:dyDescent="0.2">
      <c r="B60" s="3"/>
      <c r="C60" s="3"/>
      <c r="F60" s="3"/>
      <c r="G60" s="3"/>
    </row>
  </sheetData>
  <mergeCells count="1">
    <mergeCell ref="A1:G1"/>
  </mergeCells>
  <phoneticPr fontId="1" type="noConversion"/>
  <pageMargins left="0.70866141732283472" right="0.70866141732283472" top="0.39370078740157483" bottom="0.39370078740157483" header="0.19685039370078741" footer="0.19685039370078741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2025-01-03T10:02:16Z</cp:lastPrinted>
  <dcterms:created xsi:type="dcterms:W3CDTF">2004-07-02T06:40:36Z</dcterms:created>
  <dcterms:modified xsi:type="dcterms:W3CDTF">2025-01-03T13:05:51Z</dcterms:modified>
</cp:coreProperties>
</file>