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FA6AE93D-4AB6-453B-935F-9A8878C3F5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кр" sheetId="2" r:id="rId1"/>
    <sheet name="Лист1" sheetId="3" state="hidden" r:id="rId2"/>
    <sheet name="Лист2" sheetId="4" state="hidden" r:id="rId3"/>
  </sheets>
  <definedNames>
    <definedName name="_xlnm.Print_Area" localSheetId="0">Укр!$A$1:$G$44</definedName>
  </definedNames>
  <calcPr calcId="181029" refMode="R1C1"/>
</workbook>
</file>

<file path=xl/calcChain.xml><?xml version="1.0" encoding="utf-8"?>
<calcChain xmlns="http://schemas.openxmlformats.org/spreadsheetml/2006/main">
  <c r="E31" i="2" l="1"/>
  <c r="B23" i="2"/>
  <c r="E28" i="2"/>
  <c r="G42" i="2"/>
  <c r="F42" i="2"/>
  <c r="D41" i="2"/>
  <c r="C9" i="2"/>
  <c r="C8" i="2" s="1"/>
  <c r="C22" i="2" s="1"/>
  <c r="G37" i="2"/>
  <c r="E29" i="2"/>
  <c r="G24" i="2"/>
  <c r="F24" i="2"/>
  <c r="E16" i="2"/>
  <c r="D23" i="2"/>
  <c r="F23" i="2" s="1"/>
  <c r="C23" i="2"/>
  <c r="G31" i="2"/>
  <c r="G34" i="2"/>
  <c r="D40" i="2"/>
  <c r="G30" i="2"/>
  <c r="G28" i="2"/>
  <c r="D9" i="2"/>
  <c r="D8" i="2" s="1"/>
  <c r="D22" i="2" s="1"/>
  <c r="F34" i="2"/>
  <c r="C41" i="2"/>
  <c r="B41" i="2"/>
  <c r="G18" i="2"/>
  <c r="F20" i="2"/>
  <c r="F18" i="2"/>
  <c r="F13" i="2"/>
  <c r="F12" i="2"/>
  <c r="G25" i="2"/>
  <c r="B9" i="2"/>
  <c r="B8" i="2" s="1"/>
  <c r="B22" i="2" s="1"/>
  <c r="F37" i="2"/>
  <c r="C40" i="2"/>
  <c r="C43" i="2" s="1"/>
  <c r="E12" i="2"/>
  <c r="E42" i="2"/>
  <c r="B40" i="2"/>
  <c r="F11" i="2"/>
  <c r="F14" i="2"/>
  <c r="F17" i="2"/>
  <c r="G11" i="2"/>
  <c r="G14" i="2"/>
  <c r="G7" i="2"/>
  <c r="E38" i="2"/>
  <c r="E37" i="2"/>
  <c r="E30" i="2"/>
  <c r="G27" i="2"/>
  <c r="G29" i="2"/>
  <c r="F7" i="2"/>
  <c r="E35" i="2"/>
  <c r="E34" i="2"/>
  <c r="E6" i="2"/>
  <c r="E7" i="2"/>
  <c r="E11" i="2"/>
  <c r="E13" i="2"/>
  <c r="E14" i="2"/>
  <c r="E15" i="2"/>
  <c r="E17" i="2"/>
  <c r="E18" i="2"/>
  <c r="E20" i="2"/>
  <c r="E21" i="2"/>
  <c r="E5" i="2"/>
  <c r="F5" i="2"/>
  <c r="G5" i="2"/>
  <c r="G10" i="2"/>
  <c r="E10" i="2"/>
  <c r="F10" i="2"/>
  <c r="F28" i="2"/>
  <c r="F30" i="2"/>
  <c r="F31" i="2"/>
  <c r="F27" i="2"/>
  <c r="F29" i="2"/>
  <c r="F25" i="2"/>
  <c r="E40" i="2" l="1"/>
  <c r="F40" i="2"/>
  <c r="G41" i="2"/>
  <c r="B32" i="2"/>
  <c r="E41" i="2"/>
  <c r="F41" i="2"/>
  <c r="E23" i="2"/>
  <c r="G23" i="2"/>
  <c r="E22" i="2"/>
  <c r="C32" i="2"/>
  <c r="C44" i="2" s="1"/>
  <c r="F9" i="2"/>
  <c r="F8" i="2"/>
  <c r="G8" i="2"/>
  <c r="E8" i="2"/>
  <c r="E9" i="2"/>
  <c r="B43" i="2"/>
  <c r="G9" i="2"/>
  <c r="D43" i="2"/>
  <c r="E43" i="2" l="1"/>
  <c r="B44" i="2"/>
  <c r="G43" i="2"/>
  <c r="F43" i="2"/>
  <c r="D32" i="2"/>
  <c r="F22" i="2"/>
  <c r="G22" i="2"/>
  <c r="E32" i="2" l="1"/>
  <c r="E44" i="2" s="1"/>
  <c r="G32" i="2"/>
  <c r="D44" i="2"/>
  <c r="F32" i="2"/>
  <c r="F44" i="2" l="1"/>
  <c r="G44" i="2"/>
</calcChain>
</file>

<file path=xl/sharedStrings.xml><?xml version="1.0" encoding="utf-8"?>
<sst xmlns="http://schemas.openxmlformats.org/spreadsheetml/2006/main" count="58" uniqueCount="57">
  <si>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</si>
  <si>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</si>
  <si>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</si>
  <si>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</si>
  <si>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</si>
  <si>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</si>
  <si>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</si>
  <si>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</si>
  <si>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</si>
  <si>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</si>
  <si>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</si>
  <si>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</si>
  <si>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</si>
  <si>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</si>
  <si>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</si>
  <si>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</si>
  <si>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</si>
  <si>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</si>
  <si>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</si>
  <si>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</si>
  <si>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</si>
  <si>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>Надходження від орендної плати за користування цілісним майновим комплексом та іншим державним майном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</si>
  <si>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</si>
  <si>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</si>
  <si>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</si>
  <si>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</si>
  <si>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</si>
  <si>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</si>
  <si>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</si>
  <si>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</si>
  <si>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</si>
  <si>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</si>
  <si>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</si>
  <si>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</si>
  <si>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</si>
  <si>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Разом доходів спеціального фонду</t>
  </si>
  <si>
    <t>Відхилення (+/- )                   тис.грн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</si>
  <si>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</si>
  <si>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</si>
  <si>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Інші дотації з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</si>
  <si>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</si>
  <si>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літакобудування</t>
  </si>
  <si>
    <t>в 7,8 р.б.</t>
  </si>
  <si>
    <t>в 2,0 р.б.</t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</si>
  <si>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 - травень  2024 року    (без власних   надходжень бюджетних установ)</t>
  </si>
  <si>
    <t>в 4,5 р.б.</t>
  </si>
  <si>
    <t>в 1,4 р.б.</t>
  </si>
  <si>
    <t>Плата за ліцензії на провадження діяльності з організації та проведення азартних ігор у залах гральних автоматів</t>
  </si>
  <si>
    <t>в 5,3 р.б.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</si>
  <si>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</si>
  <si>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в 2,6 р.б.</t>
  </si>
  <si>
    <t>в 1,8 р.б.</t>
  </si>
  <si>
    <t>в 3,1 р.б.</t>
  </si>
  <si>
    <t>в 1,5 р.б.</t>
  </si>
  <si>
    <t>Надійшло з 01 січня по 31 травня тис. грн.</t>
  </si>
  <si>
    <t>Затверджено на рік з урахуванням змін, 
тис. грн.</t>
  </si>
  <si>
    <t>План на січень - травень з урахуванням змін, тис.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</si>
</sst>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21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165" fontId="0" fillId="0" borderId="0" xfId="0" applyNumberFormat="1" applyAlignment="1">
      <alignment wrapText="1"/>
    </xf>
    <xf numFmtId="0" fontId="2" fillId="0" borderId="0" xfId="0" applyFont="1" applyAlignment="1">
      <alignment vertical="center"/>
    </xf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  <xf numFmtId="165" fontId="15" fillId="0" borderId="1" xfId="0" applyNumberFormat="1" applyFont="1" applyBorder="1" applyAlignment="1">
      <alignment horizontal="right"/>
    </xf>
    <xf numFmtId="164" fontId="15" fillId="0" borderId="1" xfId="0" applyNumberFormat="1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165" fontId="17" fillId="0" borderId="1" xfId="0" applyNumberFormat="1" applyFont="1" applyBorder="1" applyAlignment="1">
      <alignment horizontal="right"/>
    </xf>
    <xf numFmtId="164" fontId="17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/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vertical="top"/>
    </xf>
    <xf numFmtId="9" fontId="12" fillId="0" borderId="3" xfId="1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9" fillId="0" borderId="4" xfId="0" applyFont="1" applyBorder="1" applyAlignment="1">
      <alignment horizontal="left" vertical="center" wrapText="1"/>
    </xf>
    <xf numFmtId="164" fontId="19" fillId="0" borderId="5" xfId="0" applyNumberFormat="1" applyFont="1" applyBorder="1" applyAlignment="1">
      <alignment horizontal="center" vertical="top" wrapText="1"/>
    </xf>
    <xf numFmtId="166" fontId="19" fillId="0" borderId="6" xfId="0" applyNumberFormat="1" applyFont="1" applyBorder="1" applyAlignment="1">
      <alignment horizontal="center" vertical="top" wrapText="1"/>
    </xf>
    <xf numFmtId="165" fontId="19" fillId="0" borderId="6" xfId="0" applyNumberFormat="1" applyFont="1" applyBorder="1" applyAlignment="1">
      <alignment horizontal="center" vertical="top" wrapText="1"/>
    </xf>
    <xf numFmtId="164" fontId="19" fillId="0" borderId="6" xfId="0" applyNumberFormat="1" applyFont="1" applyBorder="1" applyAlignment="1">
      <alignment horizontal="center" vertical="top" wrapText="1"/>
    </xf>
    <xf numFmtId="164" fontId="19" fillId="0" borderId="7" xfId="0" applyNumberFormat="1" applyFont="1" applyBorder="1" applyAlignment="1">
      <alignment horizontal="center" vertical="top" wrapText="1"/>
    </xf>
    <xf numFmtId="164" fontId="19" fillId="2" borderId="8" xfId="0" applyNumberFormat="1" applyFont="1" applyFill="1" applyBorder="1" applyAlignment="1">
      <alignment horizontal="center" vertical="top" wrapText="1"/>
    </xf>
    <xf numFmtId="166" fontId="19" fillId="2" borderId="9" xfId="0" applyNumberFormat="1" applyFont="1" applyFill="1" applyBorder="1" applyAlignment="1">
      <alignment horizontal="center" vertical="top" wrapText="1"/>
    </xf>
    <xf numFmtId="165" fontId="19" fillId="0" borderId="9" xfId="0" applyNumberFormat="1" applyFont="1" applyBorder="1" applyAlignment="1">
      <alignment horizontal="center" vertical="top" wrapText="1"/>
    </xf>
    <xf numFmtId="164" fontId="19" fillId="0" borderId="9" xfId="0" applyNumberFormat="1" applyFont="1" applyBorder="1" applyAlignment="1">
      <alignment horizontal="center" vertical="top" wrapText="1"/>
    </xf>
    <xf numFmtId="165" fontId="20" fillId="0" borderId="10" xfId="0" applyNumberFormat="1" applyFont="1" applyBorder="1" applyAlignment="1">
      <alignment horizontal="left" vertical="center" wrapText="1"/>
    </xf>
    <xf numFmtId="165" fontId="19" fillId="0" borderId="11" xfId="0" applyNumberFormat="1" applyFont="1" applyBorder="1" applyAlignment="1">
      <alignment horizontal="center" vertical="center" wrapText="1"/>
    </xf>
    <xf numFmtId="165" fontId="19" fillId="0" borderId="11" xfId="0" applyNumberFormat="1" applyFont="1" applyBorder="1" applyAlignment="1">
      <alignment horizontal="center" vertical="center"/>
    </xf>
    <xf numFmtId="165" fontId="19" fillId="0" borderId="12" xfId="0" applyNumberFormat="1" applyFont="1" applyBorder="1" applyAlignment="1">
      <alignment horizontal="center" vertical="center" wrapText="1"/>
    </xf>
    <xf numFmtId="165" fontId="15" fillId="0" borderId="13" xfId="0" applyNumberFormat="1" applyFont="1" applyBorder="1" applyAlignment="1">
      <alignment horizontal="right"/>
    </xf>
    <xf numFmtId="164" fontId="15" fillId="0" borderId="14" xfId="0" applyNumberFormat="1" applyFont="1" applyBorder="1" applyAlignment="1">
      <alignment horizontal="right"/>
    </xf>
    <xf numFmtId="165" fontId="16" fillId="0" borderId="13" xfId="0" applyNumberFormat="1" applyFont="1" applyBorder="1" applyAlignment="1">
      <alignment horizontal="right"/>
    </xf>
    <xf numFmtId="165" fontId="17" fillId="0" borderId="13" xfId="0" applyNumberFormat="1" applyFont="1" applyBorder="1" applyAlignment="1">
      <alignment horizontal="right"/>
    </xf>
    <xf numFmtId="164" fontId="17" fillId="0" borderId="14" xfId="0" applyNumberFormat="1" applyFont="1" applyBorder="1" applyAlignment="1">
      <alignment horizontal="right"/>
    </xf>
    <xf numFmtId="165" fontId="17" fillId="0" borderId="15" xfId="0" applyNumberFormat="1" applyFont="1" applyBorder="1" applyAlignment="1">
      <alignment horizontal="right"/>
    </xf>
    <xf numFmtId="165" fontId="17" fillId="0" borderId="16" xfId="0" applyNumberFormat="1" applyFont="1" applyBorder="1" applyAlignment="1">
      <alignment horizontal="right"/>
    </xf>
    <xf numFmtId="164" fontId="17" fillId="0" borderId="16" xfId="0" applyNumberFormat="1" applyFont="1" applyBorder="1" applyAlignment="1">
      <alignment horizontal="right"/>
    </xf>
    <xf numFmtId="164" fontId="17" fillId="0" borderId="17" xfId="0" applyNumberFormat="1" applyFont="1" applyBorder="1" applyAlignment="1">
      <alignment horizontal="right"/>
    </xf>
    <xf numFmtId="0" fontId="5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zoomScaleNormal="100" zoomScaleSheetLayoutView="100" workbookViewId="0">
      <selection sqref="A1:G1"/>
    </sheetView>
  </sheetViews>
  <sheetFormatPr defaultRowHeight="12.75" x14ac:dyDescent="0.2"/>
  <cols>
    <col min="1" max="1" width="57.140625" customWidth="1"/>
    <col min="2" max="2" width="17.5703125" customWidth="1"/>
    <col min="3" max="3" width="17.140625" customWidth="1"/>
    <col min="4" max="4" width="17" style="5" customWidth="1"/>
    <col min="5" max="5" width="16.85546875" style="5" customWidth="1"/>
    <col min="6" max="6" width="11.7109375" customWidth="1"/>
    <col min="7" max="7" width="12.7109375" customWidth="1"/>
  </cols>
  <sheetData>
    <row r="1" spans="1:7" ht="45" customHeight="1" thickBot="1" x14ac:dyDescent="0.25">
      <c r="A1" s="54" t="s">
        <v>44</v>
      </c>
      <c r="B1" s="54"/>
      <c r="C1" s="54"/>
      <c r="D1" s="54"/>
      <c r="E1" s="54"/>
      <c r="F1" s="54"/>
      <c r="G1" s="54"/>
    </row>
    <row r="2" spans="1:7" ht="61.5" customHeight="1" thickBot="1" x14ac:dyDescent="0.25">
      <c r="A2" s="17" t="s">
        <v>0</v>
      </c>
      <c r="B2" s="32" t="s">
        <v>55</v>
      </c>
      <c r="C2" s="33" t="s">
        <v>56</v>
      </c>
      <c r="D2" s="34" t="s">
        <v>54</v>
      </c>
      <c r="E2" s="34" t="s">
        <v>36</v>
      </c>
      <c r="F2" s="35" t="s">
        <v>17</v>
      </c>
      <c r="G2" s="36" t="s">
        <v>18</v>
      </c>
    </row>
    <row r="3" spans="1:7" ht="49.5" hidden="1" customHeight="1" x14ac:dyDescent="0.2">
      <c r="A3" s="18"/>
      <c r="B3" s="37"/>
      <c r="C3" s="38"/>
      <c r="D3" s="39"/>
      <c r="E3" s="39"/>
      <c r="F3" s="40"/>
      <c r="G3" s="40"/>
    </row>
    <row r="4" spans="1:7" ht="14.25" customHeight="1" x14ac:dyDescent="0.2">
      <c r="A4" s="19" t="s">
        <v>1</v>
      </c>
      <c r="B4" s="41"/>
      <c r="C4" s="42"/>
      <c r="D4" s="43"/>
      <c r="E4" s="43"/>
      <c r="F4" s="43"/>
      <c r="G4" s="44"/>
    </row>
    <row r="5" spans="1:7" ht="16.5" customHeight="1" x14ac:dyDescent="0.25">
      <c r="A5" s="20" t="s">
        <v>2</v>
      </c>
      <c r="B5" s="45">
        <v>1952918</v>
      </c>
      <c r="C5" s="12">
        <v>765410</v>
      </c>
      <c r="D5" s="12">
        <v>848220.96600000001</v>
      </c>
      <c r="E5" s="12">
        <f>D5-C5</f>
        <v>82810.966000000015</v>
      </c>
      <c r="F5" s="13">
        <f>D5/B5*100</f>
        <v>43.433516717035744</v>
      </c>
      <c r="G5" s="46">
        <f>D5/C5*100</f>
        <v>110.81916436942292</v>
      </c>
    </row>
    <row r="6" spans="1:7" ht="15.75" customHeight="1" x14ac:dyDescent="0.25">
      <c r="A6" s="20" t="s">
        <v>27</v>
      </c>
      <c r="B6" s="45"/>
      <c r="C6" s="12"/>
      <c r="D6" s="12">
        <v>2279.19</v>
      </c>
      <c r="E6" s="12">
        <f t="shared" ref="E6:E21" si="0">D6-C6</f>
        <v>2279.19</v>
      </c>
      <c r="F6" s="13"/>
      <c r="G6" s="46"/>
    </row>
    <row r="7" spans="1:7" ht="16.5" x14ac:dyDescent="0.25">
      <c r="A7" s="21" t="s">
        <v>20</v>
      </c>
      <c r="B7" s="45">
        <v>363166</v>
      </c>
      <c r="C7" s="12">
        <v>148802</v>
      </c>
      <c r="D7" s="12">
        <v>137687.628</v>
      </c>
      <c r="E7" s="12">
        <f t="shared" si="0"/>
        <v>-11114.372000000003</v>
      </c>
      <c r="F7" s="13">
        <f t="shared" ref="F7:F14" si="1">D7/B7*100</f>
        <v>37.913138344448541</v>
      </c>
      <c r="G7" s="46">
        <f t="shared" ref="G7:G18" si="2">D7/C7*100</f>
        <v>92.530764371446622</v>
      </c>
    </row>
    <row r="8" spans="1:7" ht="15.75" customHeight="1" x14ac:dyDescent="0.25">
      <c r="A8" s="22" t="s">
        <v>15</v>
      </c>
      <c r="B8" s="45">
        <f>B9+B13+B14</f>
        <v>1060080</v>
      </c>
      <c r="C8" s="12">
        <f>C9+C13+C14</f>
        <v>449023.1</v>
      </c>
      <c r="D8" s="12">
        <f>D9+D13+D14</f>
        <v>485304.44799999997</v>
      </c>
      <c r="E8" s="12">
        <f t="shared" si="0"/>
        <v>36281.347999999998</v>
      </c>
      <c r="F8" s="13">
        <f t="shared" si="1"/>
        <v>45.779983397479434</v>
      </c>
      <c r="G8" s="46">
        <f t="shared" si="2"/>
        <v>108.08006269610628</v>
      </c>
    </row>
    <row r="9" spans="1:7" s="2" customFormat="1" ht="18" customHeight="1" x14ac:dyDescent="0.25">
      <c r="A9" s="23" t="s">
        <v>3</v>
      </c>
      <c r="B9" s="47">
        <f>SUM(B10:B12)</f>
        <v>481330</v>
      </c>
      <c r="C9" s="14">
        <f>SUM(C10:C12)</f>
        <v>190063.5</v>
      </c>
      <c r="D9" s="14">
        <f>SUM(D10:D12)</f>
        <v>170368.139</v>
      </c>
      <c r="E9" s="14">
        <f t="shared" si="0"/>
        <v>-19695.361000000004</v>
      </c>
      <c r="F9" s="13">
        <f t="shared" si="1"/>
        <v>35.395287848253801</v>
      </c>
      <c r="G9" s="46">
        <f t="shared" si="2"/>
        <v>89.637483788312849</v>
      </c>
    </row>
    <row r="10" spans="1:7" s="6" customFormat="1" ht="31.5" customHeight="1" x14ac:dyDescent="0.25">
      <c r="A10" s="24" t="s">
        <v>16</v>
      </c>
      <c r="B10" s="47">
        <v>69400</v>
      </c>
      <c r="C10" s="14">
        <v>28103.5</v>
      </c>
      <c r="D10" s="14">
        <v>30613.873</v>
      </c>
      <c r="E10" s="14">
        <f t="shared" si="0"/>
        <v>2510.3729999999996</v>
      </c>
      <c r="F10" s="13">
        <f t="shared" si="1"/>
        <v>44.112208933717575</v>
      </c>
      <c r="G10" s="46">
        <f t="shared" si="2"/>
        <v>108.93259914245557</v>
      </c>
    </row>
    <row r="11" spans="1:7" s="2" customFormat="1" ht="18" customHeight="1" x14ac:dyDescent="0.25">
      <c r="A11" s="24" t="s">
        <v>4</v>
      </c>
      <c r="B11" s="47">
        <v>410530</v>
      </c>
      <c r="C11" s="14">
        <v>161520</v>
      </c>
      <c r="D11" s="14">
        <v>138943.27799999999</v>
      </c>
      <c r="E11" s="14">
        <f t="shared" si="0"/>
        <v>-22576.722000000009</v>
      </c>
      <c r="F11" s="13">
        <f t="shared" si="1"/>
        <v>33.84485372567169</v>
      </c>
      <c r="G11" s="46">
        <f t="shared" si="2"/>
        <v>86.022336552748882</v>
      </c>
    </row>
    <row r="12" spans="1:7" s="2" customFormat="1" ht="17.45" customHeight="1" x14ac:dyDescent="0.25">
      <c r="A12" s="24" t="s">
        <v>5</v>
      </c>
      <c r="B12" s="47">
        <v>1400</v>
      </c>
      <c r="C12" s="14">
        <v>440</v>
      </c>
      <c r="D12" s="14">
        <v>810.98800000000006</v>
      </c>
      <c r="E12" s="14">
        <f t="shared" si="0"/>
        <v>370.98800000000006</v>
      </c>
      <c r="F12" s="13">
        <f t="shared" si="1"/>
        <v>57.927714285714295</v>
      </c>
      <c r="G12" s="46" t="s">
        <v>51</v>
      </c>
    </row>
    <row r="13" spans="1:7" s="2" customFormat="1" ht="17.25" customHeight="1" x14ac:dyDescent="0.25">
      <c r="A13" s="24" t="s">
        <v>22</v>
      </c>
      <c r="B13" s="47">
        <v>750</v>
      </c>
      <c r="C13" s="14">
        <v>144.6</v>
      </c>
      <c r="D13" s="14">
        <v>650.99900000000002</v>
      </c>
      <c r="E13" s="14">
        <f t="shared" si="0"/>
        <v>506.399</v>
      </c>
      <c r="F13" s="13">
        <f t="shared" si="1"/>
        <v>86.799866666666674</v>
      </c>
      <c r="G13" s="46" t="s">
        <v>45</v>
      </c>
    </row>
    <row r="14" spans="1:7" s="2" customFormat="1" ht="18" customHeight="1" x14ac:dyDescent="0.25">
      <c r="A14" s="24" t="s">
        <v>23</v>
      </c>
      <c r="B14" s="47">
        <v>578000</v>
      </c>
      <c r="C14" s="14">
        <v>258815</v>
      </c>
      <c r="D14" s="14">
        <v>314285.31</v>
      </c>
      <c r="E14" s="14">
        <f t="shared" si="0"/>
        <v>55470.31</v>
      </c>
      <c r="F14" s="13">
        <f t="shared" si="1"/>
        <v>54.374621107266442</v>
      </c>
      <c r="G14" s="46">
        <f t="shared" si="2"/>
        <v>121.43241697737766</v>
      </c>
    </row>
    <row r="15" spans="1:7" ht="19.5" customHeight="1" x14ac:dyDescent="0.25">
      <c r="A15" s="21" t="s">
        <v>7</v>
      </c>
      <c r="B15" s="45">
        <v>750</v>
      </c>
      <c r="C15" s="12">
        <v>302</v>
      </c>
      <c r="D15" s="12">
        <v>2351.5740000000001</v>
      </c>
      <c r="E15" s="12">
        <f t="shared" si="0"/>
        <v>2049.5740000000001</v>
      </c>
      <c r="F15" s="13" t="s">
        <v>52</v>
      </c>
      <c r="G15" s="46" t="s">
        <v>42</v>
      </c>
    </row>
    <row r="16" spans="1:7" ht="51" customHeight="1" x14ac:dyDescent="0.25">
      <c r="A16" s="21" t="s">
        <v>37</v>
      </c>
      <c r="B16" s="45"/>
      <c r="C16" s="12"/>
      <c r="D16" s="12">
        <v>795.89400000000001</v>
      </c>
      <c r="E16" s="12">
        <f t="shared" si="0"/>
        <v>795.89400000000001</v>
      </c>
      <c r="F16" s="13"/>
      <c r="G16" s="46"/>
    </row>
    <row r="17" spans="1:7" ht="19.5" customHeight="1" x14ac:dyDescent="0.25">
      <c r="A17" s="21" t="s">
        <v>19</v>
      </c>
      <c r="B17" s="45">
        <v>27491</v>
      </c>
      <c r="C17" s="12">
        <v>9436.5</v>
      </c>
      <c r="D17" s="12">
        <v>13470.754999999999</v>
      </c>
      <c r="E17" s="12">
        <f t="shared" si="0"/>
        <v>4034.2549999999992</v>
      </c>
      <c r="F17" s="13">
        <f>D17/B17*100</f>
        <v>49.000600196427918</v>
      </c>
      <c r="G17" s="46" t="s">
        <v>46</v>
      </c>
    </row>
    <row r="18" spans="1:7" ht="46.5" customHeight="1" x14ac:dyDescent="0.25">
      <c r="A18" s="21" t="s">
        <v>21</v>
      </c>
      <c r="B18" s="45">
        <v>5500</v>
      </c>
      <c r="C18" s="12">
        <v>2273</v>
      </c>
      <c r="D18" s="12">
        <v>2310.165</v>
      </c>
      <c r="E18" s="12">
        <f t="shared" si="0"/>
        <v>37.164999999999964</v>
      </c>
      <c r="F18" s="13">
        <f>D18/B18*100</f>
        <v>42.003</v>
      </c>
      <c r="G18" s="46">
        <f t="shared" si="2"/>
        <v>101.63506379234492</v>
      </c>
    </row>
    <row r="19" spans="1:7" ht="33" customHeight="1" x14ac:dyDescent="0.25">
      <c r="A19" s="21" t="s">
        <v>47</v>
      </c>
      <c r="B19" s="45"/>
      <c r="C19" s="12"/>
      <c r="D19" s="12">
        <v>1285.7139999999999</v>
      </c>
      <c r="E19" s="12">
        <v>1285.7139999999999</v>
      </c>
      <c r="F19" s="13"/>
      <c r="G19" s="46"/>
    </row>
    <row r="20" spans="1:7" ht="15" customHeight="1" x14ac:dyDescent="0.25">
      <c r="A20" s="21" t="s">
        <v>8</v>
      </c>
      <c r="B20" s="45">
        <v>301</v>
      </c>
      <c r="C20" s="12">
        <v>114.3</v>
      </c>
      <c r="D20" s="12">
        <v>173.99199999999999</v>
      </c>
      <c r="E20" s="12">
        <f t="shared" si="0"/>
        <v>59.691999999999993</v>
      </c>
      <c r="F20" s="13">
        <f>D20/B20*100</f>
        <v>57.804651162790698</v>
      </c>
      <c r="G20" s="46" t="s">
        <v>53</v>
      </c>
    </row>
    <row r="21" spans="1:7" ht="17.45" customHeight="1" x14ac:dyDescent="0.25">
      <c r="A21" s="22" t="s">
        <v>9</v>
      </c>
      <c r="B21" s="45">
        <v>4680</v>
      </c>
      <c r="C21" s="12">
        <v>1775</v>
      </c>
      <c r="D21" s="12">
        <v>9441.9290000000001</v>
      </c>
      <c r="E21" s="12">
        <f t="shared" si="0"/>
        <v>7666.9290000000001</v>
      </c>
      <c r="F21" s="13" t="s">
        <v>43</v>
      </c>
      <c r="G21" s="46" t="s">
        <v>48</v>
      </c>
    </row>
    <row r="22" spans="1:7" s="1" customFormat="1" ht="19.899999999999999" customHeight="1" x14ac:dyDescent="0.25">
      <c r="A22" s="25" t="s">
        <v>10</v>
      </c>
      <c r="B22" s="48">
        <f>B5+B6+B7+B8+B15+B16+B17+B18+B20+B21+B19</f>
        <v>3414886</v>
      </c>
      <c r="C22" s="15">
        <f>C5+C6+C7+C8+C15+C16+C17+C18+C20+C21+C19</f>
        <v>1377135.9000000001</v>
      </c>
      <c r="D22" s="15">
        <f>D5+D6+D7+D8+D15+D16+D17+D18+D20+D21+D19</f>
        <v>1503322.2549999999</v>
      </c>
      <c r="E22" s="15">
        <f>D22-C22</f>
        <v>126186.35499999975</v>
      </c>
      <c r="F22" s="16">
        <f t="shared" ref="F22:F34" si="3">D22/B22*100</f>
        <v>44.022619056682998</v>
      </c>
      <c r="G22" s="49">
        <f t="shared" ref="G22:G32" si="4">D22/C22*100</f>
        <v>109.16295588547213</v>
      </c>
    </row>
    <row r="23" spans="1:7" s="1" customFormat="1" ht="16.5" customHeight="1" x14ac:dyDescent="0.25">
      <c r="A23" s="26" t="s">
        <v>24</v>
      </c>
      <c r="B23" s="48">
        <f>B24+B25+B27+B28+B29+B30+B26+B31</f>
        <v>1454284.13</v>
      </c>
      <c r="C23" s="15">
        <f>C24+C25+C27+C28+C29+C30+C31</f>
        <v>751388.11399999994</v>
      </c>
      <c r="D23" s="15">
        <f>D24+D25+D27+D28+D29+D30+D31</f>
        <v>751017.03899999999</v>
      </c>
      <c r="E23" s="15">
        <f>E24+E25+E27+E28+E29+E30+E31</f>
        <v>-371.07500000000033</v>
      </c>
      <c r="F23" s="16">
        <f t="shared" si="3"/>
        <v>51.641699411242293</v>
      </c>
      <c r="G23" s="49">
        <f t="shared" si="4"/>
        <v>99.950614736500881</v>
      </c>
    </row>
    <row r="24" spans="1:7" ht="69.75" customHeight="1" x14ac:dyDescent="0.25">
      <c r="A24" s="27" t="s">
        <v>41</v>
      </c>
      <c r="B24" s="45">
        <v>4539.5</v>
      </c>
      <c r="C24" s="12">
        <v>1134.9000000000001</v>
      </c>
      <c r="D24" s="12">
        <v>1134.9000000000001</v>
      </c>
      <c r="E24" s="12"/>
      <c r="F24" s="13">
        <f t="shared" si="3"/>
        <v>25.000550721445098</v>
      </c>
      <c r="G24" s="46">
        <f t="shared" si="4"/>
        <v>100</v>
      </c>
    </row>
    <row r="25" spans="1:7" ht="93.75" customHeight="1" x14ac:dyDescent="0.25">
      <c r="A25" s="27" t="s">
        <v>38</v>
      </c>
      <c r="B25" s="45">
        <v>630910.4</v>
      </c>
      <c r="C25" s="12">
        <v>425001.5</v>
      </c>
      <c r="D25" s="12">
        <v>425001.5</v>
      </c>
      <c r="E25" s="12"/>
      <c r="F25" s="13">
        <f t="shared" si="3"/>
        <v>67.363210370283952</v>
      </c>
      <c r="G25" s="46">
        <f t="shared" si="4"/>
        <v>100</v>
      </c>
    </row>
    <row r="26" spans="1:7" ht="53.25" customHeight="1" x14ac:dyDescent="0.25">
      <c r="A26" s="27" t="s">
        <v>49</v>
      </c>
      <c r="B26" s="45">
        <v>4760</v>
      </c>
      <c r="C26" s="12"/>
      <c r="D26" s="12"/>
      <c r="E26" s="12"/>
      <c r="F26" s="13"/>
      <c r="G26" s="46"/>
    </row>
    <row r="27" spans="1:7" ht="34.5" customHeight="1" x14ac:dyDescent="0.25">
      <c r="A27" s="27" t="s">
        <v>11</v>
      </c>
      <c r="B27" s="45">
        <v>794886.5</v>
      </c>
      <c r="C27" s="12">
        <v>317064.3</v>
      </c>
      <c r="D27" s="12">
        <v>317064.3</v>
      </c>
      <c r="E27" s="12"/>
      <c r="F27" s="13">
        <f t="shared" si="3"/>
        <v>39.887996588192145</v>
      </c>
      <c r="G27" s="46">
        <f t="shared" si="4"/>
        <v>100</v>
      </c>
    </row>
    <row r="28" spans="1:7" ht="18.75" customHeight="1" x14ac:dyDescent="0.25">
      <c r="A28" s="27" t="s">
        <v>39</v>
      </c>
      <c r="B28" s="45">
        <v>67.959999999999994</v>
      </c>
      <c r="C28" s="12">
        <v>67.959999999999994</v>
      </c>
      <c r="D28" s="12">
        <v>96.370999999999995</v>
      </c>
      <c r="E28" s="12">
        <f>D28-C28</f>
        <v>28.411000000000001</v>
      </c>
      <c r="F28" s="13">
        <f t="shared" si="3"/>
        <v>141.80547380812243</v>
      </c>
      <c r="G28" s="46">
        <f t="shared" si="4"/>
        <v>141.80547380812243</v>
      </c>
    </row>
    <row r="29" spans="1:7" ht="49.5" customHeight="1" x14ac:dyDescent="0.25">
      <c r="A29" s="27" t="s">
        <v>25</v>
      </c>
      <c r="B29" s="45">
        <v>13043.9</v>
      </c>
      <c r="C29" s="12">
        <v>5202.9560000000001</v>
      </c>
      <c r="D29" s="12">
        <v>5202.9560000000001</v>
      </c>
      <c r="E29" s="12">
        <f>D29-C29</f>
        <v>0</v>
      </c>
      <c r="F29" s="13">
        <f t="shared" si="3"/>
        <v>39.888039620052282</v>
      </c>
      <c r="G29" s="46">
        <f t="shared" si="4"/>
        <v>100</v>
      </c>
    </row>
    <row r="30" spans="1:7" ht="18.75" customHeight="1" x14ac:dyDescent="0.25">
      <c r="A30" s="27" t="s">
        <v>26</v>
      </c>
      <c r="B30" s="45">
        <v>5961.5259999999998</v>
      </c>
      <c r="C30" s="12">
        <v>2885.3220000000001</v>
      </c>
      <c r="D30" s="12">
        <v>2485.8359999999998</v>
      </c>
      <c r="E30" s="12">
        <f>D30-C30</f>
        <v>-399.48600000000033</v>
      </c>
      <c r="F30" s="13">
        <f t="shared" si="3"/>
        <v>41.697981355780378</v>
      </c>
      <c r="G30" s="46">
        <f t="shared" si="4"/>
        <v>86.1545435830039</v>
      </c>
    </row>
    <row r="31" spans="1:7" ht="65.25" customHeight="1" x14ac:dyDescent="0.25">
      <c r="A31" s="27" t="s">
        <v>40</v>
      </c>
      <c r="B31" s="45">
        <v>114.34399999999999</v>
      </c>
      <c r="C31" s="12">
        <v>31.175999999999998</v>
      </c>
      <c r="D31" s="12">
        <v>31.175999999999998</v>
      </c>
      <c r="E31" s="12">
        <f>D31-C31</f>
        <v>0</v>
      </c>
      <c r="F31" s="13">
        <f t="shared" si="3"/>
        <v>27.265094801651159</v>
      </c>
      <c r="G31" s="46">
        <f t="shared" si="4"/>
        <v>100</v>
      </c>
    </row>
    <row r="32" spans="1:7" s="1" customFormat="1" ht="19.899999999999999" customHeight="1" x14ac:dyDescent="0.25">
      <c r="A32" s="28" t="s">
        <v>12</v>
      </c>
      <c r="B32" s="48">
        <f>B22+B23</f>
        <v>4869170.13</v>
      </c>
      <c r="C32" s="15">
        <f>C22+C23</f>
        <v>2128524.014</v>
      </c>
      <c r="D32" s="15">
        <f>D22+D23</f>
        <v>2254339.2939999998</v>
      </c>
      <c r="E32" s="15">
        <f>D32-C32</f>
        <v>125815.2799999998</v>
      </c>
      <c r="F32" s="16">
        <f t="shared" si="3"/>
        <v>46.298224005576074</v>
      </c>
      <c r="G32" s="49">
        <f t="shared" si="4"/>
        <v>105.91091663389614</v>
      </c>
    </row>
    <row r="33" spans="1:10" ht="14.25" customHeight="1" x14ac:dyDescent="0.25">
      <c r="A33" s="29" t="s">
        <v>13</v>
      </c>
      <c r="B33" s="45"/>
      <c r="C33" s="12"/>
      <c r="D33" s="12"/>
      <c r="E33" s="12"/>
      <c r="F33" s="16"/>
      <c r="G33" s="49"/>
    </row>
    <row r="34" spans="1:10" s="7" customFormat="1" ht="14.25" customHeight="1" x14ac:dyDescent="0.25">
      <c r="A34" s="21" t="s">
        <v>6</v>
      </c>
      <c r="B34" s="45">
        <v>580</v>
      </c>
      <c r="C34" s="12">
        <v>320.5</v>
      </c>
      <c r="D34" s="12">
        <v>445.88299999999998</v>
      </c>
      <c r="E34" s="12">
        <f>D34-C34</f>
        <v>125.38299999999998</v>
      </c>
      <c r="F34" s="13">
        <f t="shared" si="3"/>
        <v>76.876379310344817</v>
      </c>
      <c r="G34" s="46">
        <f>D34/C34*100</f>
        <v>139.12106084243371</v>
      </c>
    </row>
    <row r="35" spans="1:10" s="7" customFormat="1" ht="60" customHeight="1" x14ac:dyDescent="0.25">
      <c r="A35" s="30" t="s">
        <v>30</v>
      </c>
      <c r="B35" s="45"/>
      <c r="C35" s="12"/>
      <c r="D35" s="12">
        <v>325.68099999999998</v>
      </c>
      <c r="E35" s="12">
        <f>D35-C35</f>
        <v>325.68099999999998</v>
      </c>
      <c r="F35" s="13"/>
      <c r="G35" s="46"/>
    </row>
    <row r="36" spans="1:10" s="3" customFormat="1" ht="39" customHeight="1" x14ac:dyDescent="0.25">
      <c r="A36" s="21" t="s">
        <v>28</v>
      </c>
      <c r="B36" s="45">
        <v>2.4E-2</v>
      </c>
      <c r="C36" s="12"/>
      <c r="D36" s="12"/>
      <c r="E36" s="12"/>
      <c r="F36" s="13"/>
      <c r="G36" s="46"/>
    </row>
    <row r="37" spans="1:10" s="3" customFormat="1" ht="66" customHeight="1" x14ac:dyDescent="0.25">
      <c r="A37" s="21" t="s">
        <v>29</v>
      </c>
      <c r="B37" s="45">
        <v>366</v>
      </c>
      <c r="C37" s="12">
        <v>91.5</v>
      </c>
      <c r="D37" s="12">
        <v>106.68600000000001</v>
      </c>
      <c r="E37" s="12">
        <f>D37-C37</f>
        <v>15.186000000000007</v>
      </c>
      <c r="F37" s="13">
        <f>D37/B37*100</f>
        <v>29.149180327868855</v>
      </c>
      <c r="G37" s="46">
        <f>D37/C37*100</f>
        <v>116.59672131147542</v>
      </c>
      <c r="J37" s="7"/>
    </row>
    <row r="38" spans="1:10" s="3" customFormat="1" ht="30" customHeight="1" x14ac:dyDescent="0.25">
      <c r="A38" s="21" t="s">
        <v>31</v>
      </c>
      <c r="B38" s="45"/>
      <c r="C38" s="12"/>
      <c r="D38" s="12">
        <v>191.71100000000001</v>
      </c>
      <c r="E38" s="12">
        <f>D38-C38</f>
        <v>191.71100000000001</v>
      </c>
      <c r="F38" s="13"/>
      <c r="G38" s="49"/>
    </row>
    <row r="39" spans="1:10" s="3" customFormat="1" ht="16.5" customHeight="1" x14ac:dyDescent="0.25">
      <c r="A39" s="21" t="s">
        <v>32</v>
      </c>
      <c r="B39" s="45">
        <v>200</v>
      </c>
      <c r="C39" s="15"/>
      <c r="D39" s="12"/>
      <c r="E39" s="12"/>
      <c r="F39" s="13"/>
      <c r="G39" s="46"/>
    </row>
    <row r="40" spans="1:10" s="1" customFormat="1" ht="17.45" customHeight="1" x14ac:dyDescent="0.25">
      <c r="A40" s="19" t="s">
        <v>35</v>
      </c>
      <c r="B40" s="48">
        <f>SUM(B34:B39)</f>
        <v>1146.0239999999999</v>
      </c>
      <c r="C40" s="15">
        <f>SUM(C34:C39)</f>
        <v>412</v>
      </c>
      <c r="D40" s="15">
        <f>SUM(D34:D39)</f>
        <v>1069.961</v>
      </c>
      <c r="E40" s="15">
        <f>D40-C40</f>
        <v>657.96100000000001</v>
      </c>
      <c r="F40" s="16">
        <f>D40/B40*100</f>
        <v>93.362878962395214</v>
      </c>
      <c r="G40" s="49" t="s">
        <v>50</v>
      </c>
    </row>
    <row r="41" spans="1:10" s="1" customFormat="1" ht="17.45" customHeight="1" x14ac:dyDescent="0.25">
      <c r="A41" s="26" t="s">
        <v>24</v>
      </c>
      <c r="B41" s="48">
        <f>B42</f>
        <v>175950</v>
      </c>
      <c r="C41" s="15">
        <f>C42</f>
        <v>175950</v>
      </c>
      <c r="D41" s="15">
        <f>D42</f>
        <v>68723.297999999995</v>
      </c>
      <c r="E41" s="15">
        <f>D41-C41</f>
        <v>-107226.702</v>
      </c>
      <c r="F41" s="16">
        <f>D41/B41*100</f>
        <v>39.058424552429663</v>
      </c>
      <c r="G41" s="49">
        <f>D41/C41*100</f>
        <v>39.058424552429663</v>
      </c>
    </row>
    <row r="42" spans="1:10" s="1" customFormat="1" ht="65.25" customHeight="1" x14ac:dyDescent="0.25">
      <c r="A42" s="21" t="s">
        <v>34</v>
      </c>
      <c r="B42" s="45">
        <v>175950</v>
      </c>
      <c r="C42" s="12">
        <v>175950</v>
      </c>
      <c r="D42" s="12">
        <v>68723.297999999995</v>
      </c>
      <c r="E42" s="12">
        <f>D42-C42</f>
        <v>-107226.702</v>
      </c>
      <c r="F42" s="13">
        <f>D42/B42*100</f>
        <v>39.058424552429663</v>
      </c>
      <c r="G42" s="46">
        <f>D42/C42*100</f>
        <v>39.058424552429663</v>
      </c>
    </row>
    <row r="43" spans="1:10" s="1" customFormat="1" ht="18" customHeight="1" x14ac:dyDescent="0.25">
      <c r="A43" s="19" t="s">
        <v>33</v>
      </c>
      <c r="B43" s="48">
        <f>B40+B41</f>
        <v>177096.024</v>
      </c>
      <c r="C43" s="15">
        <f>C40+C41</f>
        <v>176362</v>
      </c>
      <c r="D43" s="15">
        <f>D40+D41</f>
        <v>69793.258999999991</v>
      </c>
      <c r="E43" s="15">
        <f>E40+E41</f>
        <v>-106568.74100000001</v>
      </c>
      <c r="F43" s="16">
        <f>D43/B43*100</f>
        <v>39.409839602045494</v>
      </c>
      <c r="G43" s="49">
        <f>D43/C43*100</f>
        <v>39.573864551320575</v>
      </c>
    </row>
    <row r="44" spans="1:10" s="9" customFormat="1" ht="19.899999999999999" customHeight="1" thickBot="1" x14ac:dyDescent="0.3">
      <c r="A44" s="31" t="s">
        <v>14</v>
      </c>
      <c r="B44" s="50">
        <f>B32+B43</f>
        <v>5046266.1540000001</v>
      </c>
      <c r="C44" s="51">
        <f>C32+C43</f>
        <v>2304886.014</v>
      </c>
      <c r="D44" s="51">
        <f>D32+D43</f>
        <v>2324132.5529999998</v>
      </c>
      <c r="E44" s="51">
        <f>E32+E43</f>
        <v>19246.538999999786</v>
      </c>
      <c r="F44" s="52">
        <f>D44/B44*100</f>
        <v>46.056479822368082</v>
      </c>
      <c r="G44" s="53">
        <f>D44/C44*100</f>
        <v>100.83503213968478</v>
      </c>
    </row>
    <row r="45" spans="1:10" ht="14.25" x14ac:dyDescent="0.2">
      <c r="F45" s="10"/>
      <c r="G45" s="11"/>
    </row>
    <row r="46" spans="1:10" ht="14.25" x14ac:dyDescent="0.2">
      <c r="A46" s="4"/>
      <c r="B46" s="8"/>
      <c r="C46" s="8"/>
      <c r="D46" s="8"/>
      <c r="F46" s="10"/>
      <c r="G46" s="11"/>
    </row>
    <row r="47" spans="1:10" x14ac:dyDescent="0.2">
      <c r="B47" s="5"/>
      <c r="C47" s="5"/>
    </row>
    <row r="48" spans="1:10" x14ac:dyDescent="0.2">
      <c r="B48" s="5"/>
      <c r="C48" s="5"/>
      <c r="F48" s="5"/>
      <c r="G48" s="5"/>
    </row>
  </sheetData>
  <mergeCells count="1">
    <mergeCell ref="A1:G1"/>
  </mergeCells>
  <phoneticPr fontId="1" type="noConversion"/>
  <pageMargins left="0.70866141732283472" right="0.70866141732283472" top="0.39370078740157483" bottom="0.39370078740157483" header="0.19685039370078741" footer="0.19685039370078741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Укр</vt:lpstr>
      <vt:lpstr>Лист1</vt:lpstr>
      <vt:lpstr>Лист2</vt:lpstr>
      <vt:lpstr>Укр!Область_печати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2024-06-03T13:15:48Z</cp:lastPrinted>
  <dcterms:created xsi:type="dcterms:W3CDTF">2004-07-02T06:40:36Z</dcterms:created>
  <dcterms:modified xsi:type="dcterms:W3CDTF">2024-06-03T13:52:22Z</dcterms:modified>
</cp:coreProperties>
</file>