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055" windowHeight="10770" activeTab="4"/>
  </bookViews>
  <sheets>
    <sheet name="Додаток 1" sheetId="1" r:id="rId1"/>
    <sheet name="Додаток 2" sheetId="2" r:id="rId2"/>
    <sheet name="Додаток 3" sheetId="3" r:id="rId3"/>
    <sheet name="Додаток 4" sheetId="4" r:id="rId4"/>
    <sheet name="Додаток 5" sheetId="7" r:id="rId5"/>
  </sheets>
  <definedNames>
    <definedName name="_xlnm.Print_Titles" localSheetId="4">'Додаток 5'!#REF!</definedName>
    <definedName name="_xlnm.Print_Area" localSheetId="2">'Додаток 3'!$A$1:$F$25</definedName>
  </definedNames>
  <calcPr calcId="125725"/>
</workbook>
</file>

<file path=xl/calcChain.xml><?xml version="1.0" encoding="utf-8"?>
<calcChain xmlns="http://schemas.openxmlformats.org/spreadsheetml/2006/main">
  <c r="D9" i="7"/>
  <c r="D8" s="1"/>
  <c r="E9"/>
  <c r="E8" s="1"/>
  <c r="F9"/>
  <c r="F8" s="1"/>
  <c r="D11"/>
  <c r="D12"/>
  <c r="E12"/>
  <c r="E11" s="1"/>
  <c r="F12"/>
  <c r="F11" s="1"/>
  <c r="E22"/>
  <c r="D23"/>
  <c r="D22" s="1"/>
  <c r="E23"/>
  <c r="F23"/>
  <c r="F22" s="1"/>
  <c r="D31"/>
  <c r="D30" s="1"/>
  <c r="E33"/>
  <c r="F33"/>
  <c r="E34"/>
  <c r="E31" s="1"/>
  <c r="E30" s="1"/>
  <c r="F34"/>
  <c r="F31" s="1"/>
  <c r="F30" s="1"/>
  <c r="D38"/>
  <c r="D37" s="1"/>
  <c r="E38"/>
  <c r="E37" s="1"/>
  <c r="F38"/>
  <c r="F37" s="1"/>
  <c r="F40" s="1"/>
  <c r="D40" l="1"/>
  <c r="E40"/>
  <c r="C15" i="1" l="1"/>
  <c r="C8"/>
  <c r="F20" i="3" l="1"/>
  <c r="E20"/>
  <c r="D20"/>
  <c r="C20"/>
  <c r="F31" i="4" l="1"/>
  <c r="E31"/>
  <c r="D31"/>
  <c r="C31"/>
  <c r="E14" i="1" l="1"/>
  <c r="D14"/>
  <c r="C14"/>
  <c r="B14"/>
  <c r="E7"/>
  <c r="D7"/>
  <c r="C7"/>
  <c r="B7"/>
  <c r="B24" i="2" l="1"/>
  <c r="E17" i="1"/>
  <c r="D17"/>
  <c r="C17"/>
  <c r="F27" i="4" l="1"/>
  <c r="E27"/>
  <c r="D27"/>
  <c r="C27"/>
  <c r="G20" i="3" l="1"/>
  <c r="J20"/>
  <c r="H20"/>
  <c r="I20"/>
  <c r="F32" i="4"/>
  <c r="E32"/>
  <c r="D32"/>
  <c r="C32"/>
  <c r="F16" i="3" l="1"/>
  <c r="F21" s="1"/>
  <c r="E16"/>
  <c r="E21" s="1"/>
  <c r="D16"/>
  <c r="D21" s="1"/>
  <c r="C16"/>
  <c r="C21" s="1"/>
  <c r="G21" l="1"/>
  <c r="J21"/>
  <c r="I21"/>
  <c r="H21"/>
  <c r="E25" i="1"/>
  <c r="D25"/>
  <c r="C25"/>
  <c r="B25"/>
  <c r="E24"/>
  <c r="D24"/>
  <c r="C24"/>
  <c r="B24"/>
  <c r="B23" s="1"/>
  <c r="K20" i="3" s="1"/>
  <c r="E22" i="1"/>
  <c r="D22"/>
  <c r="C22"/>
  <c r="B22"/>
  <c r="K21" i="3" s="1"/>
  <c r="E21" i="1"/>
  <c r="D21"/>
  <c r="C21"/>
  <c r="B21"/>
  <c r="E16"/>
  <c r="E19" s="1"/>
  <c r="D16"/>
  <c r="D19" s="1"/>
  <c r="C16"/>
  <c r="C19" s="1"/>
  <c r="B16"/>
  <c r="B19" s="1"/>
  <c r="E9"/>
  <c r="E12" s="1"/>
  <c r="D9"/>
  <c r="D12" s="1"/>
  <c r="C9"/>
  <c r="C12" s="1"/>
  <c r="B9"/>
  <c r="B12" s="1"/>
  <c r="N21" i="3" l="1"/>
  <c r="E23" i="1"/>
  <c r="N20" i="3" s="1"/>
  <c r="E26" i="1"/>
  <c r="D23"/>
  <c r="C23"/>
  <c r="L21" i="3" s="1"/>
  <c r="B26" i="1"/>
  <c r="D26" l="1"/>
  <c r="M20" i="3"/>
  <c r="C26" i="1"/>
  <c r="L20" i="3"/>
  <c r="M21"/>
</calcChain>
</file>

<file path=xl/sharedStrings.xml><?xml version="1.0" encoding="utf-8"?>
<sst xmlns="http://schemas.openxmlformats.org/spreadsheetml/2006/main" count="276" uniqueCount="170">
  <si>
    <t>Додаток 1</t>
  </si>
  <si>
    <t>(грн)</t>
  </si>
  <si>
    <t>Показник</t>
  </si>
  <si>
    <r>
      <t>2019 рік</t>
    </r>
    <r>
      <rPr>
        <b/>
        <vertAlign val="superscript"/>
        <sz val="1"/>
        <color rgb="FF000000"/>
        <rFont val="Times New Roman"/>
        <family val="1"/>
        <charset val="204"/>
      </rPr>
      <t>-</t>
    </r>
    <r>
      <rPr>
        <b/>
        <vertAlign val="superscript"/>
        <sz val="8"/>
        <color rgb="FF000000"/>
        <rFont val="Times New Roman"/>
        <family val="1"/>
        <charset val="204"/>
      </rPr>
      <t>1</t>
    </r>
  </si>
  <si>
    <r>
      <t>2020 рік</t>
    </r>
    <r>
      <rPr>
        <b/>
        <vertAlign val="superscript"/>
        <sz val="1"/>
        <color rgb="FF000000"/>
        <rFont val="Times New Roman"/>
        <family val="1"/>
        <charset val="204"/>
      </rPr>
      <t>-</t>
    </r>
    <r>
      <rPr>
        <b/>
        <vertAlign val="superscript"/>
        <sz val="8"/>
        <color rgb="FF000000"/>
        <rFont val="Times New Roman"/>
        <family val="1"/>
        <charset val="204"/>
      </rPr>
      <t>2</t>
    </r>
  </si>
  <si>
    <r>
      <t>2021 рік</t>
    </r>
    <r>
      <rPr>
        <b/>
        <vertAlign val="superscript"/>
        <sz val="1"/>
        <color rgb="FF000000"/>
        <rFont val="Times New Roman"/>
        <family val="1"/>
        <charset val="204"/>
      </rPr>
      <t>-</t>
    </r>
    <r>
      <rPr>
        <b/>
        <vertAlign val="superscript"/>
        <sz val="8"/>
        <color rgb="FF000000"/>
        <rFont val="Times New Roman"/>
        <family val="1"/>
        <charset val="204"/>
      </rPr>
      <t>3</t>
    </r>
  </si>
  <si>
    <r>
      <t>2022 рік</t>
    </r>
    <r>
      <rPr>
        <b/>
        <vertAlign val="superscript"/>
        <sz val="1"/>
        <color rgb="FF000000"/>
        <rFont val="Times New Roman"/>
        <family val="1"/>
        <charset val="204"/>
      </rPr>
      <t>-</t>
    </r>
    <r>
      <rPr>
        <b/>
        <vertAlign val="superscript"/>
        <sz val="8"/>
        <color rgb="FF000000"/>
        <rFont val="Times New Roman"/>
        <family val="1"/>
        <charset val="204"/>
      </rPr>
      <t>3</t>
    </r>
  </si>
  <si>
    <t>Загальний фонд</t>
  </si>
  <si>
    <t>Доходи (з трансфертами)</t>
  </si>
  <si>
    <t>Видатки (з трансфертами)</t>
  </si>
  <si>
    <t>Кредитування усього, у тому числі:</t>
  </si>
  <si>
    <t>- надання кредитів з бюджету</t>
  </si>
  <si>
    <t>- повернення кредитів до бюджету</t>
  </si>
  <si>
    <t>Фінансування (дефіцит "-" / профіцит "+")</t>
  </si>
  <si>
    <t>Спеціальний фонд</t>
  </si>
  <si>
    <t>Разом</t>
  </si>
  <si>
    <t>__________</t>
  </si>
  <si>
    <t>Код ТПКВКМБ</t>
  </si>
  <si>
    <t>Найменування</t>
  </si>
  <si>
    <t>Х</t>
  </si>
  <si>
    <t>Усього</t>
  </si>
  <si>
    <t>Додаток 4</t>
  </si>
  <si>
    <t>Код відомчої класифікації</t>
  </si>
  <si>
    <t>Найменування головного розпорядника коштів місцевого бюджету</t>
  </si>
  <si>
    <r>
      <t>-</t>
    </r>
    <r>
      <rPr>
        <b/>
        <vertAlign val="superscript"/>
        <sz val="8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> - показники, визначені в рішенні про  бюджет міста Миколаєва  на 2019 рік, з урахуванням внесених змін до нього за станом на 01.12.2019;</t>
    </r>
  </si>
  <si>
    <r>
      <t>-</t>
    </r>
    <r>
      <rPr>
        <b/>
        <vertAlign val="superscript"/>
        <sz val="8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> - показники, визначені в проекті рішення про  бюджет міста Миколаєва на 2020 рік;</t>
    </r>
  </si>
  <si>
    <r>
      <t>-</t>
    </r>
    <r>
      <rPr>
        <b/>
        <vertAlign val="superscript"/>
        <sz val="8"/>
        <color rgb="FF000000"/>
        <rFont val="Times New Roman"/>
        <family val="1"/>
        <charset val="204"/>
      </rPr>
      <t>3 </t>
    </r>
    <r>
      <rPr>
        <sz val="10"/>
        <color rgb="FF000000"/>
        <rFont val="Times New Roman"/>
        <family val="1"/>
        <charset val="204"/>
      </rPr>
      <t>- індикативні прогнозні показники  бюджету  міста Миколаєва на 2021-2022 роки.</t>
    </r>
  </si>
  <si>
    <t>Доходи  бюджету міста Миколаєва на 2019-2022 роки</t>
  </si>
  <si>
    <t>Видатки та надання кредитів  бюджету міста Миколаєва за функціональною ознакою на 2019-2022 роки</t>
  </si>
  <si>
    <t>Видатки та надання кредитів головних розпорядників коштів  бюджету міста Миколаєва на 2019-2022 роки</t>
  </si>
  <si>
    <t>ВИДАТКИ</t>
  </si>
  <si>
    <t xml:space="preserve">0100      </t>
  </si>
  <si>
    <t xml:space="preserve">1000     </t>
  </si>
  <si>
    <t xml:space="preserve">2000     </t>
  </si>
  <si>
    <t xml:space="preserve">3000     </t>
  </si>
  <si>
    <t xml:space="preserve">4000      </t>
  </si>
  <si>
    <t xml:space="preserve">5000     </t>
  </si>
  <si>
    <t xml:space="preserve">6000      </t>
  </si>
  <si>
    <t xml:space="preserve">7000    </t>
  </si>
  <si>
    <t xml:space="preserve">8000      </t>
  </si>
  <si>
    <t xml:space="preserve">9000     </t>
  </si>
  <si>
    <t>Освіта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</si>
  <si>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</si>
  <si>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</si>
  <si>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</si>
  <si>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</si>
  <si>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</si>
  <si>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</si>
  <si>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</si>
  <si>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</si>
  <si>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t>Міжбюджетні трансферти</t>
  </si>
  <si>
    <t>КРЕДИТУВАННЯ</t>
  </si>
  <si>
    <t>Усього за видатками  бюджету
міста Миколаєва</t>
  </si>
  <si>
    <t>0200000</t>
  </si>
  <si>
    <t>0600000</t>
  </si>
  <si>
    <t>0700000</t>
  </si>
  <si>
    <t>0800000</t>
  </si>
  <si>
    <t>Департамент праці та соціального захисту населення Миколаївської міської ради</t>
  </si>
  <si>
    <t>1000000</t>
  </si>
  <si>
    <t>Управління з питань культури та охорони культурної спадщини Миколаївської міської ради</t>
  </si>
  <si>
    <t>1100000</t>
  </si>
  <si>
    <t>Управління у справах фізичної культури і спорту Миколаївської міської ради</t>
  </si>
  <si>
    <t>1200000</t>
  </si>
  <si>
    <t>Департамент житлово-комунального господарства Миколаївської міської ради</t>
  </si>
  <si>
    <t>1300000</t>
  </si>
  <si>
    <t>Департамент енергетики, енергозбереження та запровадження інноваційних технологій Миколаївської міської ради</t>
  </si>
  <si>
    <t>1500000</t>
  </si>
  <si>
    <t>Управління капітального будівництва Миколаївської міської ради</t>
  </si>
  <si>
    <t>1600000</t>
  </si>
  <si>
    <t>1700000</t>
  </si>
  <si>
    <t>2900000</t>
  </si>
  <si>
    <t>Управління з питань надзвичайних ситуацій та цивільного захисту населення Миколаївської міської ради</t>
  </si>
  <si>
    <t>3100000</t>
  </si>
  <si>
    <t>Управління комунального майна Миколаївської міської ради</t>
  </si>
  <si>
    <t>3400000</t>
  </si>
  <si>
    <t>Департамент з надання адміністративних послуг Миколаївської міської ради</t>
  </si>
  <si>
    <t>3600000</t>
  </si>
  <si>
    <t>Управління земельних ресурсів Миколаївської міської ради</t>
  </si>
  <si>
    <t>3700000</t>
  </si>
  <si>
    <t>Департамент фінансів Миколаївської міської ради</t>
  </si>
  <si>
    <t>3800000</t>
  </si>
  <si>
    <t>Департамент внутрішнього фінансового контролю, нагляду та протидії корупції Миколаївської міської ради</t>
  </si>
  <si>
    <t>4000000</t>
  </si>
  <si>
    <t>Адміністрація Заводського району Миколаївської міської ради</t>
  </si>
  <si>
    <t>4100000</t>
  </si>
  <si>
    <t>Адміністрація Корабельного району Миколаївської міської ради</t>
  </si>
  <si>
    <t>4200000</t>
  </si>
  <si>
    <t>Адміністрація Інгульського району Миколаївської міської ради</t>
  </si>
  <si>
    <t>4300000</t>
  </si>
  <si>
    <t>Адміністрація Центрального району Миколаївської міської ради</t>
  </si>
  <si>
    <r>
      <t>Усього за кредитуванням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бюджету
міста Миколаєва</t>
    </r>
  </si>
  <si>
    <t>Виконавчий комітет Миколаївської міської ради</t>
  </si>
  <si>
    <t>Управління освіти  Миколаївської міської ради</t>
  </si>
  <si>
    <t>Управління охорони здоров'я Миколаївської міської ради</t>
  </si>
  <si>
    <t>Департамент містобудування та архітектури Миколаївської міської ради</t>
  </si>
  <si>
    <t>Управління державного архітектурно-будівельного контролю Миколаївської міської ради</t>
  </si>
  <si>
    <t>Міжбюджетні трансферти, з них:</t>
  </si>
  <si>
    <t>Освітня субвенція</t>
  </si>
  <si>
    <t>Податкові надходжння, усього з них:</t>
  </si>
  <si>
    <t>ПДФО</t>
  </si>
  <si>
    <t xml:space="preserve">Акцизний податок </t>
  </si>
  <si>
    <t>Плата за землю</t>
  </si>
  <si>
    <t>Єдиний податок</t>
  </si>
  <si>
    <t>Податок на нерухоме майно відміне від земельної ділянки</t>
  </si>
  <si>
    <t>Неподаткові надходження, усього з них:</t>
  </si>
  <si>
    <t>Плата за адмін.послуги</t>
  </si>
  <si>
    <t>Оренда майна</t>
  </si>
  <si>
    <t>Інші доходи</t>
  </si>
  <si>
    <t>Спеціальний фонд усього з них:</t>
  </si>
  <si>
    <t>Власні надходження бюджетних установ</t>
  </si>
  <si>
    <t>Продаж землі</t>
  </si>
  <si>
    <t>Продаж майна</t>
  </si>
  <si>
    <t>Пайова участь</t>
  </si>
  <si>
    <r>
      <t>Виконавчий комітет  Миколаївської міської ради  (</t>
    </r>
    <r>
      <rPr>
        <i/>
        <sz val="12"/>
        <color theme="1"/>
        <rFont val="Times New Roman"/>
        <family val="1"/>
        <charset val="204"/>
      </rPr>
      <t>Пільгові довгострокові кредити молодим сім’ям та одиноким молодим громадянам на будівництво / придбання житла та їх повернення)</t>
    </r>
  </si>
  <si>
    <r>
      <t>Департамент фінансів  Миколаївської міської ради (</t>
    </r>
    <r>
      <rPr>
        <i/>
        <sz val="12"/>
        <color theme="1"/>
        <rFont val="Times New Roman"/>
        <family val="1"/>
        <charset val="204"/>
      </rPr>
      <t>Виконання гарантійних зобов'язань за позичальників, що отримали кредити під місцеві гарантії)</t>
    </r>
  </si>
  <si>
    <r>
      <t xml:space="preserve">Інша діяльність </t>
    </r>
    <r>
      <rPr>
        <i/>
        <sz val="11"/>
        <color theme="1"/>
        <rFont val="Times New Roman"/>
        <family val="1"/>
        <charset val="204"/>
      </rPr>
      <t>(Пільгові довгострокові кредити молодим сім’ям та одиноким молодим громадянам на будівництво / придбання житла та їх повернення)</t>
    </r>
  </si>
  <si>
    <r>
      <t xml:space="preserve">Інша діяльність </t>
    </r>
    <r>
      <rPr>
        <i/>
        <sz val="11"/>
        <color theme="1"/>
        <rFont val="Times New Roman"/>
        <family val="1"/>
        <charset val="204"/>
      </rPr>
      <t>(Виконання гарантійних зобов'язань за позичальників, що отримали кредити під місцеві гарантії))</t>
    </r>
  </si>
  <si>
    <t>Основні показники  бюджету міста Миколаєва на 2019-2022 роки</t>
  </si>
  <si>
    <r>
      <t>Код </t>
    </r>
    <r>
      <rPr>
        <b/>
        <sz val="10"/>
        <rFont val="Times New Roman"/>
        <family val="1"/>
        <charset val="204"/>
      </rPr>
      <t xml:space="preserve">Програмної </t>
    </r>
    <r>
      <rPr>
        <b/>
        <sz val="11"/>
        <rFont val="Times New Roman"/>
        <family val="1"/>
        <charset val="204"/>
      </rPr>
      <t>класифікації видатків та кредитування місцевого бюджету</t>
    </r>
  </si>
  <si>
    <t xml:space="preserve">Найменування 
бюджетної програми
</t>
  </si>
  <si>
    <t>2020 рік</t>
  </si>
  <si>
    <t>2021 рік</t>
  </si>
  <si>
    <t>2022 рік</t>
  </si>
  <si>
    <t>1010000</t>
  </si>
  <si>
    <t>1017324</t>
  </si>
  <si>
    <t>Будівництво установ та закладів культури</t>
  </si>
  <si>
    <t>1210000</t>
  </si>
  <si>
    <t>1217310</t>
  </si>
  <si>
    <t>Будівництво об'єктів житлово-комунального господарства</t>
  </si>
  <si>
    <t>1310000</t>
  </si>
  <si>
    <t>1317321</t>
  </si>
  <si>
    <t>Будівництво освітніх установ та закладів</t>
  </si>
  <si>
    <t>1510000</t>
  </si>
  <si>
    <t>1517321</t>
  </si>
  <si>
    <t>1517324</t>
  </si>
  <si>
    <t>1517330</t>
  </si>
  <si>
    <t>Будівництво інших об'єктів комунальної власності</t>
  </si>
  <si>
    <t>4010000</t>
  </si>
  <si>
    <t>4017310</t>
  </si>
  <si>
    <t>×</t>
  </si>
  <si>
    <t>УСЬОГО</t>
  </si>
  <si>
    <t>Бюджетні програми бюджету міста Миколаєва, які забезпечують виконання інвестиційних проектів у 2020-2022 роках</t>
  </si>
  <si>
    <t>Додаток 1 до Прогнозу</t>
  </si>
  <si>
    <t>Додаток 2 до Прогнозу</t>
  </si>
  <si>
    <t>Додаток 3 до Прогнозу</t>
  </si>
  <si>
    <t>Додаток 4 до Прогнозу</t>
  </si>
  <si>
    <t>Додаток 5 до Прогнозу</t>
  </si>
  <si>
    <t>Найменування проекту (об'єкта)</t>
  </si>
  <si>
    <t xml:space="preserve">Реконструкція Миколаївського міського палацу культури “Молодіжний”, І та ІІ черга за адресою: м.Миколаїв, Інгульський район, вул.Театральна (Васляєва), 1. Коригування </t>
  </si>
  <si>
    <t xml:space="preserve">Нове будівництво тролейбусної лінії по вул.Лазурній та вул. Озерній у м. Миколаєві, у тому числі коригування  та експертиза проектно-кошторисної документації </t>
  </si>
  <si>
    <t xml:space="preserve">Реконструкція скверу «Миколаївський»  – території рекреаційного призначення, розташованої по вул.  Космонавтів, біля ЗОШ № 20, будинків №№ 68а, 70 по вул. Миколаївській у Інгульському (Ленінському) районі м. Миколаєва, у тому числі коригування проекту та експертиза </t>
  </si>
  <si>
    <t xml:space="preserve">Нове будівництво дюкеру через річку Південний Буг та магістральних мереж водопостачання мікрорайону Варварівка у м. Миколаєві </t>
  </si>
  <si>
    <t xml:space="preserve">Нове будівництво каналізації по вул. 3 Воєнній (Сиваської дивізії) в Центральному районі м.Миколаєва,  у тому числі коригуваня проекту та експертиза </t>
  </si>
  <si>
    <t xml:space="preserve">Нове будівництво тролейбусної лінії по пр. Богоявленському, від міського автовокзалу до вул. Торгової в м.Миколаєві, в т.ч. проектно-вишукувальні роботи та експертиза </t>
  </si>
  <si>
    <t xml:space="preserve">Реконструкція фонтана в сквері біля будівлі облдержадміністрації по вул. Адміральській в м.Миколаєві, у тому числі проектні роботи та експертиза </t>
  </si>
  <si>
    <t xml:space="preserve">Реконструкція парку-пам’ятки садово-паркового мистецтва «Флотський бульвар» в Центральному районі м.Миколаєва, у тому числі передпроектні, проектні роботи та експертиза </t>
  </si>
  <si>
    <t xml:space="preserve">Реконструкція території рекреаційного призначення, скверу «Бойової слави»,  розташованого по вул. Озерній (Червоних Майовщиків), у районі житлових будинків №№ 25-29, 35 в Заводському районі міста Миколаєва,  у тому числі проектні роботи та експертиза </t>
  </si>
  <si>
    <t xml:space="preserve">Реконструкція парку-пам'ятки садово-паркового мистецтва "Парк Перемоги" в Центральному районі м. Миколаєва, в тому числі передпроектні,проектні роботи та експертиза </t>
  </si>
  <si>
    <t xml:space="preserve">Реконструкція з термосанацією будівлі дошкільного навчального закладу № 66 за адресою: м. Миколаїв, вул. Квітнева, 4.,в т.ч. проектно - вишукувальні роботи та експертиза </t>
  </si>
  <si>
    <t xml:space="preserve">Реконструкція в частині термосанації будівлі  Миколаївської загальноосвітньої школи  І-ІІІ ступенів № 19 за адресою: м. Миколаїв,  вул. Передова, 11-А, в т.ч. проектно - вишукувальні роботи та експертиза </t>
  </si>
  <si>
    <t xml:space="preserve">Реконструкція в частині термосанації будівлі  Миколаївської загальноосвітньої школи  І-ІІІ ступенів № 20 за адресою: м. Миколаїв, вул. Космонавтів, 70, в т.ч. проектно - вишукувальні роботи та експертиза </t>
  </si>
  <si>
    <t xml:space="preserve">Реконструкція в частині термосанації будівлі  Миколаївської загальноосвітньої школи  І-ІІІ ступенів № 44 за адресою: м. Миколаїв, вул. Знаменська, 2/6, в т.ч. проектно - вишукувальні роботи та експертиза </t>
  </si>
  <si>
    <t xml:space="preserve">Реконструкція з термомодернізацією будівлі Миколаївської загальноосвітньої школи І-ІІІ ступенів №50 імені Г.Л.Дівіної за адресою: м. Миколаїв,  пр. Миру, 50, в т.ч. проектно-вишукувальні роботи та експертиза </t>
  </si>
  <si>
    <t xml:space="preserve">Реконструкція з термомодернізацією будівлі Миколаївської загальноосвітньої школи І-ІІІ ступенів №11 за адресою: м. Миколаїв, вул. Китобоїв, 3, в т.ч. проектно-вишукувальні роботи та експертиза </t>
  </si>
  <si>
    <t xml:space="preserve">Реконструкція нежитлової будівлі під розміщення дитячого дошкільного закладу за адресою: м.Миколаїв, вул. Космонавтів, 144а/1, в т. ч. проектно – вишукувальні роботи та експертиза </t>
  </si>
  <si>
    <t xml:space="preserve">Нове будівництво дошкільного навчального закладу по вул. Променева у мікрорайоні “Північний” м.Миколаєва, в т.ч. проектно-вишукувальні роботи та експертиза </t>
  </si>
  <si>
    <t xml:space="preserve">Нове будівництво дошкільного навчального закладу №67 за адресою: просп.Миру, 7/1 у м.Миколаєві (нове будівництво), в т.ч. проектно-вишукувальні роботи та експертиза </t>
  </si>
  <si>
    <t xml:space="preserve">Реконструкція будівлі дитячої музичної школи №5 по вул.Дачна, 50 в м.Миколаєві, в т.ч. проектно-вишукувальні роботи та експертиза </t>
  </si>
  <si>
    <t>Нове будівництво берегоукріплювальної споруди вздовж вул.Лазурної у м.Миколаєві, в т.ч. проектно-вишукувальні роботи та експертиза</t>
  </si>
  <si>
    <t xml:space="preserve">Нове будівництво самополивної мережі каналізації по вул.Кузнецькій від вул.5 Слобідської до вул.6 Слобідської у м.Миколаєві, у тому числі передпроектні, проектні роботи та експертиза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</si>
</sst>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vertAlign val="superscript"/>
      <sz val="1"/>
      <color rgb="FF000000"/>
      <name val="Times New Roman"/>
      <family val="1"/>
      <charset val="204"/>
    </font>
    <font>
      <b/>
      <vertAlign val="superscript"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22" fillId="0" borderId="0"/>
    <xf numFmtId="0" fontId="22" fillId="0" borderId="0"/>
  </cellStyleXfs>
  <cellXfs count="98">
    <xf numFmtId="0" fontId="0" fillId="0" borderId="0" xfId="0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6" fillId="0" borderId="0" xfId="0" applyFont="1"/>
    <xf numFmtId="0" fontId="1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vertical="top" wrapText="1"/>
    </xf>
    <xf numFmtId="0" fontId="8" fillId="0" borderId="0" xfId="0" applyFont="1"/>
    <xf numFmtId="0" fontId="0" fillId="0" borderId="0" xfId="0" applyBorder="1" applyAlignment="1">
      <alignment vertical="top" wrapText="1"/>
    </xf>
    <xf numFmtId="49" fontId="4" fillId="2" borderId="0" xfId="0" applyNumberFormat="1" applyFont="1" applyFill="1"/>
    <xf numFmtId="0" fontId="7" fillId="0" borderId="2" xfId="0" applyFont="1" applyBorder="1" applyAlignment="1">
      <alignment horizontal="center" vertical="top" wrapText="1"/>
    </xf>
    <xf numFmtId="0" fontId="11" fillId="0" borderId="0" xfId="0" applyFont="1"/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/>
    <xf numFmtId="0" fontId="12" fillId="0" borderId="0" xfId="0" applyFont="1"/>
    <xf numFmtId="3" fontId="6" fillId="0" borderId="0" xfId="0" applyNumberFormat="1" applyFont="1"/>
    <xf numFmtId="3" fontId="6" fillId="0" borderId="4" xfId="0" applyNumberFormat="1" applyFont="1" applyFill="1" applyBorder="1" applyAlignment="1">
      <alignment vertical="top" wrapText="1"/>
    </xf>
    <xf numFmtId="3" fontId="13" fillId="0" borderId="4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3" fontId="0" fillId="4" borderId="0" xfId="0" applyNumberFormat="1" applyFill="1"/>
    <xf numFmtId="3" fontId="0" fillId="3" borderId="0" xfId="0" applyNumberFormat="1" applyFill="1"/>
    <xf numFmtId="3" fontId="0" fillId="6" borderId="0" xfId="0" applyNumberFormat="1" applyFill="1"/>
    <xf numFmtId="0" fontId="0" fillId="3" borderId="0" xfId="0" applyFill="1" applyAlignment="1">
      <alignment horizontal="center"/>
    </xf>
    <xf numFmtId="3" fontId="0" fillId="5" borderId="0" xfId="0" applyNumberFormat="1" applyFill="1"/>
    <xf numFmtId="0" fontId="0" fillId="3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8" fillId="7" borderId="0" xfId="0" applyFont="1" applyFill="1" applyBorder="1" applyAlignment="1"/>
    <xf numFmtId="0" fontId="17" fillId="7" borderId="0" xfId="0" applyFont="1" applyFill="1" applyBorder="1" applyAlignment="1"/>
    <xf numFmtId="0" fontId="18" fillId="7" borderId="0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center" wrapText="1"/>
    </xf>
    <xf numFmtId="49" fontId="19" fillId="7" borderId="7" xfId="0" applyNumberFormat="1" applyFont="1" applyFill="1" applyBorder="1" applyAlignment="1" applyProtection="1">
      <alignment horizontal="center" vertical="center" wrapText="1"/>
    </xf>
    <xf numFmtId="0" fontId="19" fillId="7" borderId="7" xfId="0" applyNumberFormat="1" applyFont="1" applyFill="1" applyBorder="1" applyAlignment="1" applyProtection="1">
      <alignment vertical="center" wrapText="1"/>
    </xf>
    <xf numFmtId="0" fontId="21" fillId="7" borderId="7" xfId="0" applyFont="1" applyFill="1" applyBorder="1" applyAlignment="1">
      <alignment vertical="center" wrapText="1"/>
    </xf>
    <xf numFmtId="3" fontId="19" fillId="7" borderId="7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 vertical="center"/>
    </xf>
    <xf numFmtId="49" fontId="21" fillId="7" borderId="7" xfId="0" applyNumberFormat="1" applyFont="1" applyFill="1" applyBorder="1" applyAlignment="1" applyProtection="1">
      <alignment horizontal="center" vertical="center" wrapText="1"/>
    </xf>
    <xf numFmtId="0" fontId="21" fillId="7" borderId="7" xfId="0" applyNumberFormat="1" applyFont="1" applyFill="1" applyBorder="1" applyAlignment="1" applyProtection="1">
      <alignment vertical="center" wrapText="1"/>
    </xf>
    <xf numFmtId="0" fontId="21" fillId="7" borderId="7" xfId="1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horizontal="center" vertical="center" wrapText="1"/>
    </xf>
    <xf numFmtId="3" fontId="21" fillId="7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vertical="center" wrapText="1"/>
    </xf>
    <xf numFmtId="0" fontId="19" fillId="0" borderId="7" xfId="0" applyFont="1" applyFill="1" applyBorder="1" applyAlignment="1">
      <alignment horizontal="left" vertical="center" wrapText="1"/>
    </xf>
    <xf numFmtId="3" fontId="19" fillId="7" borderId="7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vertical="center" wrapText="1"/>
    </xf>
    <xf numFmtId="0" fontId="21" fillId="0" borderId="7" xfId="2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top" wrapText="1"/>
    </xf>
    <xf numFmtId="3" fontId="19" fillId="0" borderId="7" xfId="0" applyNumberFormat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vertical="top" wrapText="1"/>
    </xf>
    <xf numFmtId="0" fontId="23" fillId="7" borderId="0" xfId="0" applyFont="1" applyFill="1"/>
    <xf numFmtId="0" fontId="24" fillId="7" borderId="0" xfId="0" applyFont="1" applyFill="1"/>
    <xf numFmtId="0" fontId="0" fillId="7" borderId="0" xfId="0" applyFill="1"/>
    <xf numFmtId="0" fontId="1" fillId="0" borderId="0" xfId="0" applyFont="1" applyBorder="1" applyAlignment="1">
      <alignment horizontal="left" vertical="top" wrapText="1"/>
    </xf>
    <xf numFmtId="0" fontId="25" fillId="7" borderId="0" xfId="0" applyFont="1" applyFill="1" applyAlignment="1">
      <alignment horizontal="left"/>
    </xf>
    <xf numFmtId="0" fontId="17" fillId="7" borderId="0" xfId="0" applyFont="1" applyFill="1" applyBorder="1" applyAlignment="1">
      <alignment horizontal="center" wrapText="1"/>
    </xf>
    <xf numFmtId="3" fontId="8" fillId="0" borderId="4" xfId="0" applyNumberFormat="1" applyFont="1" applyFill="1" applyBorder="1" applyAlignment="1">
      <alignment vertical="top" wrapText="1"/>
    </xf>
    <xf numFmtId="3" fontId="13" fillId="0" borderId="4" xfId="0" applyNumberFormat="1" applyFont="1" applyFill="1" applyBorder="1" applyAlignment="1">
      <alignment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4" fillId="2" borderId="0" xfId="0" applyNumberFormat="1" applyFont="1" applyFill="1" applyAlignment="1">
      <alignment horizontal="left" wrapText="1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0" fillId="4" borderId="8" xfId="0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25" fillId="7" borderId="0" xfId="0" applyFont="1" applyFill="1" applyAlignment="1">
      <alignment horizontal="left"/>
    </xf>
    <xf numFmtId="0" fontId="17" fillId="7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zoomScale="136" zoomScaleNormal="136" workbookViewId="0">
      <pane xSplit="1" ySplit="6" topLeftCell="B7" activePane="bottomRight" state="frozen"/>
      <selection pane="topRight" activeCell="B1" sqref="B1"/>
      <selection pane="bottomLeft" activeCell="A14" sqref="A14"/>
      <selection pane="bottomRight" activeCell="C8" sqref="C8"/>
    </sheetView>
  </sheetViews>
  <sheetFormatPr defaultRowHeight="15"/>
  <cols>
    <col min="1" max="1" width="43.7109375" style="11" customWidth="1"/>
    <col min="2" max="5" width="13" style="11" customWidth="1"/>
    <col min="6" max="16384" width="9.140625" style="11"/>
  </cols>
  <sheetData>
    <row r="1" spans="1:9" ht="15.75">
      <c r="D1" s="80" t="s">
        <v>142</v>
      </c>
      <c r="E1" s="80"/>
    </row>
    <row r="2" spans="1:9" ht="15.75">
      <c r="D2" s="12"/>
      <c r="E2" s="12"/>
    </row>
    <row r="3" spans="1:9" ht="20.25">
      <c r="A3" s="81" t="s">
        <v>117</v>
      </c>
      <c r="B3" s="81"/>
      <c r="C3" s="81"/>
      <c r="D3" s="81"/>
      <c r="E3" s="81"/>
    </row>
    <row r="4" spans="1:9" ht="15.75" thickBot="1">
      <c r="E4" s="1" t="s">
        <v>1</v>
      </c>
    </row>
    <row r="5" spans="1:9" s="16" customFormat="1" ht="16.5" thickBot="1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</row>
    <row r="6" spans="1:9" ht="16.5" thickBot="1">
      <c r="A6" s="82" t="s">
        <v>7</v>
      </c>
      <c r="B6" s="83"/>
      <c r="C6" s="83"/>
      <c r="D6" s="83"/>
      <c r="E6" s="84"/>
    </row>
    <row r="7" spans="1:9" ht="16.5" thickBot="1">
      <c r="A7" s="4" t="s">
        <v>8</v>
      </c>
      <c r="B7" s="30">
        <f>'Додаток 2'!B6</f>
        <v>4667596322.0699997</v>
      </c>
      <c r="C7" s="15">
        <f>'Додаток 2'!C6</f>
        <v>3903223619</v>
      </c>
      <c r="D7" s="15">
        <f>'Додаток 2'!D6</f>
        <v>3980077015.8800001</v>
      </c>
      <c r="E7" s="15">
        <f>'Додаток 2'!E6</f>
        <v>4246840509.0518799</v>
      </c>
    </row>
    <row r="8" spans="1:9" ht="16.5" thickBot="1">
      <c r="A8" s="4" t="s">
        <v>9</v>
      </c>
      <c r="B8" s="30">
        <v>4074522243.3200002</v>
      </c>
      <c r="C8" s="15">
        <f>3155779038-5200000</f>
        <v>3150579038</v>
      </c>
      <c r="D8" s="15">
        <v>3256940616</v>
      </c>
      <c r="E8" s="15">
        <v>3467739923</v>
      </c>
    </row>
    <row r="9" spans="1:9" ht="16.5" thickBot="1">
      <c r="A9" s="4" t="s">
        <v>10</v>
      </c>
      <c r="B9" s="30">
        <f>B10+B11</f>
        <v>20000000</v>
      </c>
      <c r="C9" s="15">
        <f t="shared" ref="C9:E9" si="0">C10+C11</f>
        <v>20000000</v>
      </c>
      <c r="D9" s="15">
        <f t="shared" si="0"/>
        <v>21140000</v>
      </c>
      <c r="E9" s="15">
        <f t="shared" si="0"/>
        <v>22344980</v>
      </c>
    </row>
    <row r="10" spans="1:9" ht="16.5" thickBot="1">
      <c r="A10" s="4" t="s">
        <v>11</v>
      </c>
      <c r="B10" s="30">
        <v>20000000</v>
      </c>
      <c r="C10" s="15">
        <v>20000000</v>
      </c>
      <c r="D10" s="15">
        <v>21140000</v>
      </c>
      <c r="E10" s="15">
        <v>22344980</v>
      </c>
    </row>
    <row r="11" spans="1:9" ht="16.5" thickBot="1">
      <c r="A11" s="4" t="s">
        <v>12</v>
      </c>
      <c r="B11" s="30"/>
      <c r="C11" s="15"/>
      <c r="D11" s="15"/>
      <c r="E11" s="15"/>
    </row>
    <row r="12" spans="1:9" ht="16.5" thickBot="1">
      <c r="A12" s="4" t="s">
        <v>13</v>
      </c>
      <c r="B12" s="30">
        <f>B7-B8-B9</f>
        <v>573074078.74999952</v>
      </c>
      <c r="C12" s="15">
        <f t="shared" ref="C12:E12" si="1">C7-C8-C9</f>
        <v>732644581</v>
      </c>
      <c r="D12" s="15">
        <f t="shared" si="1"/>
        <v>701996399.88000011</v>
      </c>
      <c r="E12" s="15">
        <f t="shared" si="1"/>
        <v>756755606.05187988</v>
      </c>
      <c r="H12" s="29"/>
      <c r="I12" s="29"/>
    </row>
    <row r="13" spans="1:9" ht="20.100000000000001" customHeight="1" thickBot="1">
      <c r="A13" s="82" t="s">
        <v>14</v>
      </c>
      <c r="B13" s="83"/>
      <c r="C13" s="83"/>
      <c r="D13" s="83"/>
      <c r="E13" s="84"/>
    </row>
    <row r="14" spans="1:9" ht="16.5" thickBot="1">
      <c r="A14" s="4" t="s">
        <v>8</v>
      </c>
      <c r="B14" s="30">
        <f>'Додаток 2'!B19</f>
        <v>83141274</v>
      </c>
      <c r="C14" s="15">
        <f>'Додаток 2'!C19</f>
        <v>71066619</v>
      </c>
      <c r="D14" s="15">
        <f>'Додаток 2'!D19</f>
        <v>74167698</v>
      </c>
      <c r="E14" s="15">
        <f>'Додаток 2'!E19</f>
        <v>77518660</v>
      </c>
    </row>
    <row r="15" spans="1:9" ht="16.5" thickBot="1">
      <c r="A15" s="4" t="s">
        <v>9</v>
      </c>
      <c r="B15" s="30">
        <v>935857795.63999999</v>
      </c>
      <c r="C15" s="15">
        <f>792148100+5200000</f>
        <v>797348100</v>
      </c>
      <c r="D15" s="15">
        <v>769602998</v>
      </c>
      <c r="E15" s="15">
        <v>818642066</v>
      </c>
    </row>
    <row r="16" spans="1:9" ht="16.5" thickBot="1">
      <c r="A16" s="4" t="s">
        <v>10</v>
      </c>
      <c r="B16" s="30">
        <f>B17+B18</f>
        <v>200000</v>
      </c>
      <c r="C16" s="15">
        <f t="shared" ref="C16" si="2">C17+C18</f>
        <v>6363100</v>
      </c>
      <c r="D16" s="15">
        <f t="shared" ref="D16" si="3">D17+D18</f>
        <v>6561100</v>
      </c>
      <c r="E16" s="15">
        <f t="shared" ref="E16" si="4">E17+E18</f>
        <v>15632200</v>
      </c>
    </row>
    <row r="17" spans="1:5" ht="16.5" thickBot="1">
      <c r="A17" s="4" t="s">
        <v>11</v>
      </c>
      <c r="B17" s="30">
        <v>3400000</v>
      </c>
      <c r="C17" s="15">
        <f>3950000+6143100</f>
        <v>10093100</v>
      </c>
      <c r="D17" s="15">
        <f>4000000+6311100</f>
        <v>10311100</v>
      </c>
      <c r="E17" s="15">
        <f>4000000+15382200</f>
        <v>19382200</v>
      </c>
    </row>
    <row r="18" spans="1:5" ht="16.5" thickBot="1">
      <c r="A18" s="4" t="s">
        <v>12</v>
      </c>
      <c r="B18" s="30">
        <v>-3200000</v>
      </c>
      <c r="C18" s="15">
        <v>-3730000</v>
      </c>
      <c r="D18" s="15">
        <v>-3750000</v>
      </c>
      <c r="E18" s="15">
        <v>-3750000</v>
      </c>
    </row>
    <row r="19" spans="1:5" ht="16.5" thickBot="1">
      <c r="A19" s="4" t="s">
        <v>13</v>
      </c>
      <c r="B19" s="30">
        <f>B14-B15-B16</f>
        <v>-852916521.63999999</v>
      </c>
      <c r="C19" s="15">
        <f t="shared" ref="C19:E19" si="5">C14-C15-C16</f>
        <v>-732644581</v>
      </c>
      <c r="D19" s="15">
        <f t="shared" si="5"/>
        <v>-701996400</v>
      </c>
      <c r="E19" s="15">
        <f t="shared" si="5"/>
        <v>-756755606</v>
      </c>
    </row>
    <row r="20" spans="1:5" ht="20.100000000000001" customHeight="1" thickBot="1">
      <c r="A20" s="82" t="s">
        <v>15</v>
      </c>
      <c r="B20" s="83"/>
      <c r="C20" s="83"/>
      <c r="D20" s="83"/>
      <c r="E20" s="84"/>
    </row>
    <row r="21" spans="1:5" ht="16.5" thickBot="1">
      <c r="A21" s="4" t="s">
        <v>8</v>
      </c>
      <c r="B21" s="15">
        <f>B7+B14</f>
        <v>4750737596.0699997</v>
      </c>
      <c r="C21" s="15">
        <f t="shared" ref="C21:E21" si="6">C7+C14</f>
        <v>3974290238</v>
      </c>
      <c r="D21" s="15">
        <f t="shared" si="6"/>
        <v>4054244713.8800001</v>
      </c>
      <c r="E21" s="15">
        <f t="shared" si="6"/>
        <v>4324359169.0518799</v>
      </c>
    </row>
    <row r="22" spans="1:5" ht="16.5" thickBot="1">
      <c r="A22" s="4" t="s">
        <v>9</v>
      </c>
      <c r="B22" s="15">
        <f t="shared" ref="B22:E22" si="7">B8+B15</f>
        <v>5010380038.96</v>
      </c>
      <c r="C22" s="15">
        <f t="shared" si="7"/>
        <v>3947927138</v>
      </c>
      <c r="D22" s="15">
        <f t="shared" si="7"/>
        <v>4026543614</v>
      </c>
      <c r="E22" s="15">
        <f t="shared" si="7"/>
        <v>4286381989</v>
      </c>
    </row>
    <row r="23" spans="1:5" ht="16.5" thickBot="1">
      <c r="A23" s="4" t="s">
        <v>10</v>
      </c>
      <c r="B23" s="15">
        <f>B24+B25</f>
        <v>20200000</v>
      </c>
      <c r="C23" s="15">
        <f t="shared" ref="C23" si="8">C24+C25</f>
        <v>26363100</v>
      </c>
      <c r="D23" s="15">
        <f t="shared" ref="D23" si="9">D24+D25</f>
        <v>27701100</v>
      </c>
      <c r="E23" s="15">
        <f t="shared" ref="E23" si="10">E24+E25</f>
        <v>37977180</v>
      </c>
    </row>
    <row r="24" spans="1:5" ht="16.5" thickBot="1">
      <c r="A24" s="4" t="s">
        <v>11</v>
      </c>
      <c r="B24" s="15">
        <f t="shared" ref="B24:E24" si="11">B10+B17</f>
        <v>23400000</v>
      </c>
      <c r="C24" s="15">
        <f t="shared" si="11"/>
        <v>30093100</v>
      </c>
      <c r="D24" s="15">
        <f t="shared" si="11"/>
        <v>31451100</v>
      </c>
      <c r="E24" s="15">
        <f t="shared" si="11"/>
        <v>41727180</v>
      </c>
    </row>
    <row r="25" spans="1:5" ht="16.5" thickBot="1">
      <c r="A25" s="4" t="s">
        <v>12</v>
      </c>
      <c r="B25" s="15">
        <f t="shared" ref="B25:E25" si="12">B11+B18</f>
        <v>-3200000</v>
      </c>
      <c r="C25" s="15">
        <f t="shared" si="12"/>
        <v>-3730000</v>
      </c>
      <c r="D25" s="15">
        <f t="shared" si="12"/>
        <v>-3750000</v>
      </c>
      <c r="E25" s="15">
        <f t="shared" si="12"/>
        <v>-3750000</v>
      </c>
    </row>
    <row r="26" spans="1:5" ht="16.5" thickBot="1">
      <c r="A26" s="4" t="s">
        <v>13</v>
      </c>
      <c r="B26" s="15">
        <f>B21-B22-B23</f>
        <v>-279842442.89000034</v>
      </c>
      <c r="C26" s="15">
        <f t="shared" ref="C26:E26" si="13">C21-C22-C23</f>
        <v>0</v>
      </c>
      <c r="D26" s="15">
        <f t="shared" si="13"/>
        <v>-0.11999988555908203</v>
      </c>
      <c r="E26" s="15">
        <f t="shared" si="13"/>
        <v>5.18798828125E-2</v>
      </c>
    </row>
    <row r="27" spans="1:5">
      <c r="A27" s="6" t="s">
        <v>16</v>
      </c>
    </row>
    <row r="28" spans="1:5" ht="27.75" customHeight="1">
      <c r="A28" s="79" t="s">
        <v>24</v>
      </c>
      <c r="B28" s="79"/>
      <c r="C28" s="79"/>
      <c r="D28" s="79"/>
      <c r="E28" s="79"/>
    </row>
    <row r="29" spans="1:5">
      <c r="A29" s="18" t="s">
        <v>25</v>
      </c>
    </row>
    <row r="30" spans="1:5">
      <c r="A30" s="18" t="s">
        <v>26</v>
      </c>
    </row>
    <row r="32" spans="1:5">
      <c r="D32" s="29"/>
    </row>
  </sheetData>
  <mergeCells count="6">
    <mergeCell ref="A28:E28"/>
    <mergeCell ref="D1:E1"/>
    <mergeCell ref="A3:E3"/>
    <mergeCell ref="A6:E6"/>
    <mergeCell ref="A13:E13"/>
    <mergeCell ref="A20:E20"/>
  </mergeCells>
  <pageMargins left="0.39370078740157483" right="0.19685039370078741" top="0.3149606299212598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130" zoomScaleNormal="130" workbookViewId="0">
      <pane xSplit="1" ySplit="5" topLeftCell="B15" activePane="bottomRight" state="frozen"/>
      <selection pane="topRight" activeCell="B1" sqref="B1"/>
      <selection pane="bottomLeft" activeCell="A15" sqref="A15"/>
      <selection pane="bottomRight" activeCell="C6" sqref="C6"/>
    </sheetView>
  </sheetViews>
  <sheetFormatPr defaultRowHeight="15"/>
  <cols>
    <col min="1" max="1" width="52.5703125" customWidth="1"/>
    <col min="2" max="5" width="14.140625" customWidth="1"/>
  </cols>
  <sheetData>
    <row r="1" spans="1:5" ht="15.75">
      <c r="A1" s="17"/>
      <c r="D1" s="80" t="s">
        <v>143</v>
      </c>
      <c r="E1" s="80"/>
    </row>
    <row r="2" spans="1:5" ht="15.75">
      <c r="A2" s="10"/>
      <c r="D2" s="74"/>
      <c r="E2" s="9"/>
    </row>
    <row r="3" spans="1:5" ht="20.25">
      <c r="A3" s="81" t="s">
        <v>27</v>
      </c>
      <c r="B3" s="81"/>
      <c r="C3" s="81"/>
      <c r="D3" s="81"/>
      <c r="E3" s="81"/>
    </row>
    <row r="4" spans="1:5" ht="15.75" thickBot="1">
      <c r="E4" s="1" t="s">
        <v>1</v>
      </c>
    </row>
    <row r="5" spans="1:5" ht="16.5" thickBot="1">
      <c r="A5" s="13" t="s">
        <v>2</v>
      </c>
      <c r="B5" s="19" t="s">
        <v>3</v>
      </c>
      <c r="C5" s="19" t="s">
        <v>4</v>
      </c>
      <c r="D5" s="19" t="s">
        <v>5</v>
      </c>
      <c r="E5" s="19" t="s">
        <v>6</v>
      </c>
    </row>
    <row r="6" spans="1:5" s="20" customFormat="1" ht="16.5" thickBot="1">
      <c r="A6" s="32" t="s">
        <v>7</v>
      </c>
      <c r="B6" s="25">
        <v>4667596322.0699997</v>
      </c>
      <c r="C6" s="25">
        <v>3903223619</v>
      </c>
      <c r="D6" s="77">
        <v>3980077015.8800001</v>
      </c>
      <c r="E6" s="77">
        <v>4246840509.0518799</v>
      </c>
    </row>
    <row r="7" spans="1:5" s="28" customFormat="1" ht="16.5" thickBot="1">
      <c r="A7" s="33" t="s">
        <v>96</v>
      </c>
      <c r="B7" s="31">
        <v>1831973522.0699999</v>
      </c>
      <c r="C7" s="31">
        <v>683723519</v>
      </c>
      <c r="D7" s="78">
        <v>647115915.88</v>
      </c>
      <c r="E7" s="78">
        <v>690168309.05188</v>
      </c>
    </row>
    <row r="8" spans="1:5" ht="16.5" thickBot="1">
      <c r="A8" s="4" t="s">
        <v>97</v>
      </c>
      <c r="B8" s="15">
        <v>494149200</v>
      </c>
      <c r="C8" s="15">
        <v>561288100</v>
      </c>
      <c r="D8" s="30">
        <v>634286700</v>
      </c>
      <c r="E8" s="30">
        <v>676589900</v>
      </c>
    </row>
    <row r="9" spans="1:5" s="28" customFormat="1" ht="16.5" thickBot="1">
      <c r="A9" s="33" t="s">
        <v>98</v>
      </c>
      <c r="B9" s="31">
        <v>2783937800</v>
      </c>
      <c r="C9" s="31">
        <v>3172723100</v>
      </c>
      <c r="D9" s="31">
        <v>3285561100</v>
      </c>
      <c r="E9" s="31">
        <v>3507132200</v>
      </c>
    </row>
    <row r="10" spans="1:5" ht="16.5" thickBot="1">
      <c r="A10" s="4" t="s">
        <v>99</v>
      </c>
      <c r="B10" s="15">
        <v>1972484000</v>
      </c>
      <c r="C10" s="15">
        <v>2177943100</v>
      </c>
      <c r="D10" s="15">
        <v>2365941100</v>
      </c>
      <c r="E10" s="15">
        <v>2547800000</v>
      </c>
    </row>
    <row r="11" spans="1:5" ht="16.5" thickBot="1">
      <c r="A11" s="4" t="s">
        <v>100</v>
      </c>
      <c r="B11" s="15">
        <v>164460000</v>
      </c>
      <c r="C11" s="15">
        <v>209000000</v>
      </c>
      <c r="D11" s="15">
        <v>101000000</v>
      </c>
      <c r="E11" s="15">
        <v>103800000</v>
      </c>
    </row>
    <row r="12" spans="1:5" ht="16.5" thickBot="1">
      <c r="A12" s="4" t="s">
        <v>101</v>
      </c>
      <c r="B12" s="15">
        <v>284900000</v>
      </c>
      <c r="C12" s="15">
        <v>313400000</v>
      </c>
      <c r="D12" s="15">
        <v>313400000</v>
      </c>
      <c r="E12" s="15">
        <v>313400000</v>
      </c>
    </row>
    <row r="13" spans="1:5" ht="16.5" thickBot="1">
      <c r="A13" s="4" t="s">
        <v>102</v>
      </c>
      <c r="B13" s="15">
        <v>320330000</v>
      </c>
      <c r="C13" s="15">
        <v>426050000</v>
      </c>
      <c r="D13" s="15">
        <v>455860000</v>
      </c>
      <c r="E13" s="15">
        <v>482000000</v>
      </c>
    </row>
    <row r="14" spans="1:5" ht="32.25" thickBot="1">
      <c r="A14" s="4" t="s">
        <v>103</v>
      </c>
      <c r="B14" s="15">
        <v>35440000</v>
      </c>
      <c r="C14" s="15">
        <v>40630000</v>
      </c>
      <c r="D14" s="15">
        <v>43030000</v>
      </c>
      <c r="E14" s="15">
        <v>45560000</v>
      </c>
    </row>
    <row r="15" spans="1:5" s="28" customFormat="1" ht="16.5" thickBot="1">
      <c r="A15" s="4" t="s">
        <v>104</v>
      </c>
      <c r="B15" s="31">
        <v>51685000</v>
      </c>
      <c r="C15" s="31">
        <v>46777000</v>
      </c>
      <c r="D15" s="31">
        <v>47400000</v>
      </c>
      <c r="E15" s="31">
        <v>49540000</v>
      </c>
    </row>
    <row r="16" spans="1:5" ht="16.5" thickBot="1">
      <c r="A16" s="4" t="s">
        <v>105</v>
      </c>
      <c r="B16" s="15">
        <v>33900000</v>
      </c>
      <c r="C16" s="15">
        <v>25140000</v>
      </c>
      <c r="D16" s="15">
        <v>26510000</v>
      </c>
      <c r="E16" s="15">
        <v>28010000</v>
      </c>
    </row>
    <row r="17" spans="1:5" ht="16.5" thickBot="1">
      <c r="A17" s="4" t="s">
        <v>106</v>
      </c>
      <c r="B17" s="15">
        <v>10500000</v>
      </c>
      <c r="C17" s="15">
        <v>11000000</v>
      </c>
      <c r="D17" s="15">
        <v>10000000</v>
      </c>
      <c r="E17" s="15">
        <v>10000000</v>
      </c>
    </row>
    <row r="18" spans="1:5" ht="16.5" thickBot="1">
      <c r="A18" s="4" t="s">
        <v>107</v>
      </c>
      <c r="B18" s="15">
        <v>4170000</v>
      </c>
      <c r="C18" s="15">
        <v>4000000</v>
      </c>
      <c r="D18" s="15">
        <v>4000000</v>
      </c>
      <c r="E18" s="15">
        <v>4000000</v>
      </c>
    </row>
    <row r="19" spans="1:5" s="20" customFormat="1" ht="16.5" thickBot="1">
      <c r="A19" s="32" t="s">
        <v>108</v>
      </c>
      <c r="B19" s="25">
        <v>83141274</v>
      </c>
      <c r="C19" s="25">
        <v>71066619</v>
      </c>
      <c r="D19" s="25">
        <v>74167698</v>
      </c>
      <c r="E19" s="25">
        <v>77518660</v>
      </c>
    </row>
    <row r="20" spans="1:5" ht="16.5" thickBot="1">
      <c r="A20" s="4" t="s">
        <v>109</v>
      </c>
      <c r="B20" s="15">
        <v>55543274</v>
      </c>
      <c r="C20" s="15">
        <v>59601619</v>
      </c>
      <c r="D20" s="15">
        <v>62882698</v>
      </c>
      <c r="E20" s="15">
        <v>66188660</v>
      </c>
    </row>
    <row r="21" spans="1:5" ht="16.5" thickBot="1">
      <c r="A21" s="4" t="s">
        <v>110</v>
      </c>
      <c r="B21" s="15">
        <v>4000000</v>
      </c>
      <c r="C21" s="15">
        <v>2100000</v>
      </c>
      <c r="D21" s="15">
        <v>2100000</v>
      </c>
      <c r="E21" s="15">
        <v>2100000</v>
      </c>
    </row>
    <row r="22" spans="1:5" ht="16.5" thickBot="1">
      <c r="A22" s="4" t="s">
        <v>111</v>
      </c>
      <c r="B22" s="15">
        <v>4500000</v>
      </c>
      <c r="C22" s="15">
        <v>3000000</v>
      </c>
      <c r="D22" s="15">
        <v>7000000</v>
      </c>
      <c r="E22" s="15">
        <v>7000000</v>
      </c>
    </row>
    <row r="23" spans="1:5" ht="16.5" thickBot="1">
      <c r="A23" s="4" t="s">
        <v>112</v>
      </c>
      <c r="B23" s="15">
        <v>12700000</v>
      </c>
      <c r="C23" s="15">
        <v>4240000</v>
      </c>
      <c r="D23" s="15">
        <v>0</v>
      </c>
      <c r="E23" s="15">
        <v>0</v>
      </c>
    </row>
    <row r="24" spans="1:5" ht="16.5" thickBot="1">
      <c r="A24" s="4" t="s">
        <v>15</v>
      </c>
      <c r="B24" s="25">
        <f>B6+B19</f>
        <v>4750737596.0699997</v>
      </c>
      <c r="C24" s="25">
        <v>3974290238</v>
      </c>
      <c r="D24" s="77">
        <v>4054244713.8800001</v>
      </c>
      <c r="E24" s="77">
        <v>4324359169.0518799</v>
      </c>
    </row>
    <row r="25" spans="1:5">
      <c r="A25" s="6" t="s">
        <v>16</v>
      </c>
    </row>
    <row r="26" spans="1:5">
      <c r="A26" s="18" t="s">
        <v>24</v>
      </c>
    </row>
    <row r="27" spans="1:5">
      <c r="A27" s="18" t="s">
        <v>25</v>
      </c>
    </row>
    <row r="28" spans="1:5">
      <c r="A28" s="18" t="s">
        <v>26</v>
      </c>
    </row>
  </sheetData>
  <mergeCells count="2">
    <mergeCell ref="A3:E3"/>
    <mergeCell ref="D1:E1"/>
  </mergeCells>
  <pageMargins left="0.35433070866141736" right="0.19685039370078741" top="0.43307086614173229" bottom="0.43307086614173229" header="0.31496062992125984" footer="0.31496062992125984"/>
  <pageSetup paperSize="9" scale="8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view="pageBreakPreview" zoomScale="110" zoomScaleNormal="130" zoomScaleSheetLayoutView="110" workbookViewId="0">
      <selection activeCell="D6" sqref="D6:D15"/>
    </sheetView>
  </sheetViews>
  <sheetFormatPr defaultRowHeight="15"/>
  <cols>
    <col min="1" max="1" width="16.42578125" customWidth="1"/>
    <col min="2" max="2" width="32.5703125" customWidth="1"/>
    <col min="3" max="6" width="14.140625" customWidth="1"/>
  </cols>
  <sheetData>
    <row r="1" spans="1:6" s="27" customFormat="1" ht="25.5" customHeight="1">
      <c r="A1" s="26"/>
      <c r="E1" s="80" t="s">
        <v>144</v>
      </c>
      <c r="F1" s="80"/>
    </row>
    <row r="2" spans="1:6" ht="39" customHeight="1">
      <c r="A2" s="87" t="s">
        <v>28</v>
      </c>
      <c r="B2" s="87"/>
      <c r="C2" s="87"/>
      <c r="D2" s="87"/>
      <c r="E2" s="87"/>
      <c r="F2" s="87"/>
    </row>
    <row r="3" spans="1:6" ht="15.75" thickBot="1">
      <c r="F3" s="1" t="s">
        <v>1</v>
      </c>
    </row>
    <row r="4" spans="1:6" ht="16.5" thickBot="1">
      <c r="A4" s="5" t="s">
        <v>17</v>
      </c>
      <c r="B4" s="3" t="s">
        <v>18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20.100000000000001" customHeight="1" thickBot="1">
      <c r="A5" s="88" t="s">
        <v>30</v>
      </c>
      <c r="B5" s="89"/>
      <c r="C5" s="89"/>
      <c r="D5" s="89"/>
      <c r="E5" s="89"/>
      <c r="F5" s="90"/>
    </row>
    <row r="6" spans="1:6" ht="15.75" thickBot="1">
      <c r="A6" s="21" t="s">
        <v>31</v>
      </c>
      <c r="B6" s="22" t="s">
        <v>42</v>
      </c>
      <c r="C6" s="15">
        <v>285153636</v>
      </c>
      <c r="D6" s="30">
        <v>328574466</v>
      </c>
      <c r="E6" s="15">
        <v>340853036</v>
      </c>
      <c r="F6" s="15">
        <v>353852643</v>
      </c>
    </row>
    <row r="7" spans="1:6" ht="15.75" thickBot="1">
      <c r="A7" s="21" t="s">
        <v>32</v>
      </c>
      <c r="B7" s="22" t="s">
        <v>41</v>
      </c>
      <c r="C7" s="15">
        <v>1521010989.2099998</v>
      </c>
      <c r="D7" s="30">
        <v>1713315087</v>
      </c>
      <c r="E7" s="15">
        <v>1779845553</v>
      </c>
      <c r="F7" s="15">
        <v>1901015365</v>
      </c>
    </row>
    <row r="8" spans="1:6" ht="15.75" thickBot="1">
      <c r="A8" s="21" t="s">
        <v>33</v>
      </c>
      <c r="B8" s="22" t="s">
        <v>43</v>
      </c>
      <c r="C8" s="15">
        <v>584434635.81000006</v>
      </c>
      <c r="D8" s="30">
        <v>186454611</v>
      </c>
      <c r="E8" s="15">
        <v>75911150</v>
      </c>
      <c r="F8" s="15">
        <v>80190923</v>
      </c>
    </row>
    <row r="9" spans="1:6" ht="30.75" thickBot="1">
      <c r="A9" s="21" t="s">
        <v>34</v>
      </c>
      <c r="B9" s="22" t="s">
        <v>44</v>
      </c>
      <c r="C9" s="15">
        <v>1029205092</v>
      </c>
      <c r="D9" s="30">
        <v>304759919</v>
      </c>
      <c r="E9" s="15">
        <v>342330792</v>
      </c>
      <c r="F9" s="15">
        <v>361072178</v>
      </c>
    </row>
    <row r="10" spans="1:6" ht="15.75" thickBot="1">
      <c r="A10" s="21" t="s">
        <v>35</v>
      </c>
      <c r="B10" s="22" t="s">
        <v>45</v>
      </c>
      <c r="C10" s="15">
        <v>113975210</v>
      </c>
      <c r="D10" s="30">
        <v>118792776</v>
      </c>
      <c r="E10" s="15">
        <v>123113506</v>
      </c>
      <c r="F10" s="15">
        <v>129980356</v>
      </c>
    </row>
    <row r="11" spans="1:6" ht="15.75" thickBot="1">
      <c r="A11" s="21" t="s">
        <v>36</v>
      </c>
      <c r="B11" s="22" t="s">
        <v>46</v>
      </c>
      <c r="C11" s="15">
        <v>141518180</v>
      </c>
      <c r="D11" s="30">
        <v>154630445</v>
      </c>
      <c r="E11" s="15">
        <v>160827707</v>
      </c>
      <c r="F11" s="15">
        <v>169380786</v>
      </c>
    </row>
    <row r="12" spans="1:6" ht="30.75" thickBot="1">
      <c r="A12" s="21" t="s">
        <v>37</v>
      </c>
      <c r="B12" s="22" t="s">
        <v>47</v>
      </c>
      <c r="C12" s="15">
        <v>480929939</v>
      </c>
      <c r="D12" s="30">
        <v>533941559</v>
      </c>
      <c r="E12" s="15">
        <v>508401456</v>
      </c>
      <c r="F12" s="15">
        <v>538238323</v>
      </c>
    </row>
    <row r="13" spans="1:6" ht="15.75" thickBot="1">
      <c r="A13" s="21" t="s">
        <v>38</v>
      </c>
      <c r="B13" s="22" t="s">
        <v>48</v>
      </c>
      <c r="C13" s="15">
        <v>653553161.94000006</v>
      </c>
      <c r="D13" s="30">
        <v>478453630</v>
      </c>
      <c r="E13" s="15">
        <v>549428902</v>
      </c>
      <c r="F13" s="15">
        <v>584709720</v>
      </c>
    </row>
    <row r="14" spans="1:6" ht="15.75" thickBot="1">
      <c r="A14" s="21" t="s">
        <v>39</v>
      </c>
      <c r="B14" s="22" t="s">
        <v>49</v>
      </c>
      <c r="C14" s="15">
        <v>35270178</v>
      </c>
      <c r="D14" s="30">
        <v>31798845</v>
      </c>
      <c r="E14" s="15">
        <v>32294612</v>
      </c>
      <c r="F14" s="15">
        <v>33196695</v>
      </c>
    </row>
    <row r="15" spans="1:6" ht="15.75" thickBot="1">
      <c r="A15" s="21" t="s">
        <v>40</v>
      </c>
      <c r="B15" s="22" t="s">
        <v>50</v>
      </c>
      <c r="C15" s="15">
        <v>165329017</v>
      </c>
      <c r="D15" s="30">
        <v>97205800</v>
      </c>
      <c r="E15" s="15">
        <v>113536900</v>
      </c>
      <c r="F15" s="15">
        <v>134745000</v>
      </c>
    </row>
    <row r="16" spans="1:6" s="20" customFormat="1" ht="29.25" thickBot="1">
      <c r="A16" s="2" t="s">
        <v>19</v>
      </c>
      <c r="B16" s="23" t="s">
        <v>52</v>
      </c>
      <c r="C16" s="25">
        <f>SUM(C6:C15)</f>
        <v>5010380038.96</v>
      </c>
      <c r="D16" s="25">
        <f t="shared" ref="D16:F16" si="0">SUM(D6:D15)</f>
        <v>3947927138</v>
      </c>
      <c r="E16" s="25">
        <f t="shared" si="0"/>
        <v>4026543614</v>
      </c>
      <c r="F16" s="25">
        <f t="shared" si="0"/>
        <v>4286381989</v>
      </c>
    </row>
    <row r="17" spans="1:14" ht="20.100000000000001" customHeight="1" thickBot="1">
      <c r="A17" s="91" t="s">
        <v>51</v>
      </c>
      <c r="B17" s="92"/>
      <c r="C17" s="92"/>
      <c r="D17" s="92"/>
      <c r="E17" s="92"/>
      <c r="F17" s="93"/>
    </row>
    <row r="18" spans="1:14" ht="90.75" thickBot="1">
      <c r="A18" s="21" t="s">
        <v>39</v>
      </c>
      <c r="B18" s="22" t="s">
        <v>115</v>
      </c>
      <c r="C18" s="15">
        <v>20200000</v>
      </c>
      <c r="D18" s="15">
        <v>20220000</v>
      </c>
      <c r="E18" s="15">
        <v>21390000</v>
      </c>
      <c r="F18" s="15">
        <v>22594980</v>
      </c>
      <c r="G18" s="94" t="s">
        <v>21</v>
      </c>
      <c r="H18" s="86"/>
      <c r="I18" s="86"/>
      <c r="J18" s="37"/>
      <c r="K18" s="86" t="s">
        <v>0</v>
      </c>
      <c r="L18" s="86"/>
      <c r="M18" s="86"/>
    </row>
    <row r="19" spans="1:14" ht="60.75" thickBot="1">
      <c r="A19" s="21" t="s">
        <v>39</v>
      </c>
      <c r="B19" s="22" t="s">
        <v>116</v>
      </c>
      <c r="C19" s="15"/>
      <c r="D19" s="15">
        <v>6143100</v>
      </c>
      <c r="E19" s="15">
        <v>6311100</v>
      </c>
      <c r="F19" s="15">
        <v>15382200</v>
      </c>
      <c r="G19" s="39"/>
      <c r="H19" s="37"/>
      <c r="I19" s="37"/>
      <c r="J19" s="37"/>
      <c r="K19" s="40"/>
      <c r="L19" s="40"/>
      <c r="M19" s="40"/>
    </row>
    <row r="20" spans="1:14" ht="43.5" thickBot="1">
      <c r="A20" s="2" t="s">
        <v>19</v>
      </c>
      <c r="B20" s="23" t="s">
        <v>90</v>
      </c>
      <c r="C20" s="25">
        <f>C18+C19</f>
        <v>20200000</v>
      </c>
      <c r="D20" s="25">
        <f t="shared" ref="D20:F20" si="1">D18+D19</f>
        <v>26363100</v>
      </c>
      <c r="E20" s="25">
        <f t="shared" si="1"/>
        <v>27701100</v>
      </c>
      <c r="F20" s="25">
        <f t="shared" si="1"/>
        <v>37977180</v>
      </c>
      <c r="G20" s="34">
        <f>C20-'Додаток 4'!C31</f>
        <v>0</v>
      </c>
      <c r="H20" s="34">
        <f>D20-'Додаток 4'!D31</f>
        <v>0</v>
      </c>
      <c r="I20" s="34">
        <f>E20-'Додаток 4'!E31</f>
        <v>0</v>
      </c>
      <c r="J20" s="34">
        <f>F20-'Додаток 4'!F31</f>
        <v>0</v>
      </c>
      <c r="K20" s="35">
        <f>C20-'Додаток 1'!B23</f>
        <v>0</v>
      </c>
      <c r="L20" s="35">
        <f>D20-'Додаток 1'!C23</f>
        <v>0</v>
      </c>
      <c r="M20" s="35">
        <f>E20-'Додаток 1'!D23</f>
        <v>0</v>
      </c>
      <c r="N20" s="35">
        <f>F20-'Додаток 1'!E23</f>
        <v>0</v>
      </c>
    </row>
    <row r="21" spans="1:14" ht="16.5" thickBot="1">
      <c r="A21" s="7" t="s">
        <v>19</v>
      </c>
      <c r="B21" s="23" t="s">
        <v>20</v>
      </c>
      <c r="C21" s="25">
        <f>C16+C20</f>
        <v>5030580038.96</v>
      </c>
      <c r="D21" s="25">
        <f>D16+D20</f>
        <v>3974290238</v>
      </c>
      <c r="E21" s="25">
        <f>E16+E20</f>
        <v>4054244714</v>
      </c>
      <c r="F21" s="25">
        <f>F16+F20</f>
        <v>4324359169</v>
      </c>
      <c r="G21" s="36">
        <f>C21-'Додаток 4'!C32</f>
        <v>0</v>
      </c>
      <c r="H21" s="36">
        <f>D21-'Додаток 4'!D32</f>
        <v>0</v>
      </c>
      <c r="I21" s="36">
        <f>E21-'Додаток 4'!E32</f>
        <v>0</v>
      </c>
      <c r="J21" s="36">
        <f>F21-'Додаток 4'!F32</f>
        <v>0</v>
      </c>
      <c r="K21" s="38">
        <f>C21-'Додаток 1'!B22-'Додаток 1'!B23</f>
        <v>0</v>
      </c>
      <c r="L21" s="38">
        <f>D21-'Додаток 1'!C22-'Додаток 1'!C23</f>
        <v>0</v>
      </c>
      <c r="M21" s="38">
        <f>E21-'Додаток 1'!D22-'Додаток 1'!D23</f>
        <v>0</v>
      </c>
      <c r="N21" s="38">
        <f>F21-'Додаток 1'!E22-'Додаток 1'!E23</f>
        <v>0</v>
      </c>
    </row>
    <row r="22" spans="1:14">
      <c r="A22" s="6" t="s">
        <v>16</v>
      </c>
    </row>
    <row r="23" spans="1:14" ht="36" customHeight="1">
      <c r="A23" s="85" t="s">
        <v>24</v>
      </c>
      <c r="B23" s="85"/>
      <c r="C23" s="85"/>
      <c r="D23" s="85"/>
      <c r="E23" s="85"/>
      <c r="F23" s="85"/>
    </row>
    <row r="24" spans="1:14">
      <c r="A24" s="18" t="s">
        <v>25</v>
      </c>
    </row>
    <row r="25" spans="1:14">
      <c r="A25" s="18" t="s">
        <v>26</v>
      </c>
    </row>
  </sheetData>
  <mergeCells count="7">
    <mergeCell ref="A23:F23"/>
    <mergeCell ref="K18:M18"/>
    <mergeCell ref="A2:F2"/>
    <mergeCell ref="E1:F1"/>
    <mergeCell ref="A5:F5"/>
    <mergeCell ref="A17:F17"/>
    <mergeCell ref="G18:I18"/>
  </mergeCells>
  <pageMargins left="0.23622047244094491" right="0.19685039370078741" top="0.35" bottom="0.35433070866141736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opLeftCell="A19" workbookViewId="0">
      <selection activeCell="D6" sqref="D6:D26"/>
    </sheetView>
  </sheetViews>
  <sheetFormatPr defaultRowHeight="15"/>
  <cols>
    <col min="1" max="1" width="21.85546875" customWidth="1"/>
    <col min="2" max="2" width="51.28515625" customWidth="1"/>
    <col min="3" max="6" width="14.28515625" customWidth="1"/>
  </cols>
  <sheetData>
    <row r="1" spans="1:6" ht="15.75">
      <c r="A1" s="17"/>
      <c r="E1" s="95" t="s">
        <v>145</v>
      </c>
      <c r="F1" s="95"/>
    </row>
    <row r="2" spans="1:6" ht="35.25" customHeight="1">
      <c r="A2" s="87" t="s">
        <v>29</v>
      </c>
      <c r="B2" s="87"/>
      <c r="C2" s="87"/>
      <c r="D2" s="87"/>
      <c r="E2" s="87"/>
      <c r="F2" s="87"/>
    </row>
    <row r="3" spans="1:6" ht="15.75" thickBot="1">
      <c r="F3" s="1" t="s">
        <v>1</v>
      </c>
    </row>
    <row r="4" spans="1:6" ht="32.25" thickBot="1">
      <c r="A4" s="5" t="s">
        <v>22</v>
      </c>
      <c r="B4" s="3" t="s">
        <v>23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6.5" thickBot="1">
      <c r="A5" s="88" t="s">
        <v>30</v>
      </c>
      <c r="B5" s="89"/>
      <c r="C5" s="89"/>
      <c r="D5" s="89"/>
      <c r="E5" s="89"/>
      <c r="F5" s="90"/>
    </row>
    <row r="6" spans="1:6" ht="16.5" thickBot="1">
      <c r="A6" s="8" t="s">
        <v>53</v>
      </c>
      <c r="B6" s="24" t="s">
        <v>91</v>
      </c>
      <c r="C6" s="15">
        <v>229911724</v>
      </c>
      <c r="D6" s="30">
        <v>116267002</v>
      </c>
      <c r="E6" s="15">
        <v>121798829</v>
      </c>
      <c r="F6" s="15">
        <v>128044618</v>
      </c>
    </row>
    <row r="7" spans="1:6" ht="16.5" thickBot="1">
      <c r="A7" s="8" t="s">
        <v>54</v>
      </c>
      <c r="B7" s="24" t="s">
        <v>92</v>
      </c>
      <c r="C7" s="15">
        <v>1479196745.5099998</v>
      </c>
      <c r="D7" s="30">
        <v>1655410084</v>
      </c>
      <c r="E7" s="15">
        <v>1724399749</v>
      </c>
      <c r="F7" s="15">
        <v>1841644597</v>
      </c>
    </row>
    <row r="8" spans="1:6" ht="32.25" thickBot="1">
      <c r="A8" s="8" t="s">
        <v>55</v>
      </c>
      <c r="B8" s="24" t="s">
        <v>93</v>
      </c>
      <c r="C8" s="15">
        <v>609367384.81000006</v>
      </c>
      <c r="D8" s="30">
        <v>182149811</v>
      </c>
      <c r="E8" s="15">
        <v>78245310</v>
      </c>
      <c r="F8" s="15">
        <v>82710683</v>
      </c>
    </row>
    <row r="9" spans="1:6" ht="32.25" thickBot="1">
      <c r="A9" s="8" t="s">
        <v>56</v>
      </c>
      <c r="B9" s="24" t="s">
        <v>57</v>
      </c>
      <c r="C9" s="15">
        <v>1053267218</v>
      </c>
      <c r="D9" s="30">
        <v>306009104</v>
      </c>
      <c r="E9" s="15">
        <v>347384945</v>
      </c>
      <c r="F9" s="15">
        <v>365546383</v>
      </c>
    </row>
    <row r="10" spans="1:6" ht="32.25" thickBot="1">
      <c r="A10" s="8" t="s">
        <v>58</v>
      </c>
      <c r="B10" s="24" t="s">
        <v>59</v>
      </c>
      <c r="C10" s="15">
        <v>168760855</v>
      </c>
      <c r="D10" s="30">
        <v>182692930</v>
      </c>
      <c r="E10" s="15">
        <v>192876247</v>
      </c>
      <c r="F10" s="15">
        <v>206156129</v>
      </c>
    </row>
    <row r="11" spans="1:6" ht="32.25" thickBot="1">
      <c r="A11" s="8" t="s">
        <v>60</v>
      </c>
      <c r="B11" s="24" t="s">
        <v>61</v>
      </c>
      <c r="C11" s="15">
        <v>139366135</v>
      </c>
      <c r="D11" s="30">
        <v>148973174</v>
      </c>
      <c r="E11" s="15">
        <v>152415712</v>
      </c>
      <c r="F11" s="15">
        <v>162657100</v>
      </c>
    </row>
    <row r="12" spans="1:6" ht="32.25" thickBot="1">
      <c r="A12" s="8" t="s">
        <v>62</v>
      </c>
      <c r="B12" s="24" t="s">
        <v>63</v>
      </c>
      <c r="C12" s="15">
        <v>616368282.63999999</v>
      </c>
      <c r="D12" s="30">
        <v>621842816</v>
      </c>
      <c r="E12" s="15">
        <v>655735849</v>
      </c>
      <c r="F12" s="15">
        <v>692567587</v>
      </c>
    </row>
    <row r="13" spans="1:6" ht="48" thickBot="1">
      <c r="A13" s="8" t="s">
        <v>64</v>
      </c>
      <c r="B13" s="24" t="s">
        <v>65</v>
      </c>
      <c r="C13" s="15">
        <v>121766310</v>
      </c>
      <c r="D13" s="30">
        <v>106839200</v>
      </c>
      <c r="E13" s="15">
        <v>112807700</v>
      </c>
      <c r="F13" s="15">
        <v>119101599</v>
      </c>
    </row>
    <row r="14" spans="1:6" ht="32.25" thickBot="1">
      <c r="A14" s="8" t="s">
        <v>66</v>
      </c>
      <c r="B14" s="24" t="s">
        <v>67</v>
      </c>
      <c r="C14" s="15">
        <v>107379413</v>
      </c>
      <c r="D14" s="30">
        <v>105673400</v>
      </c>
      <c r="E14" s="15">
        <v>111365400</v>
      </c>
      <c r="F14" s="15">
        <v>117227540</v>
      </c>
    </row>
    <row r="15" spans="1:6" ht="32.25" thickBot="1">
      <c r="A15" s="8" t="s">
        <v>68</v>
      </c>
      <c r="B15" s="24" t="s">
        <v>94</v>
      </c>
      <c r="C15" s="15">
        <v>22509583</v>
      </c>
      <c r="D15" s="30">
        <v>17905800</v>
      </c>
      <c r="E15" s="15">
        <v>19162737</v>
      </c>
      <c r="F15" s="15">
        <v>19900497</v>
      </c>
    </row>
    <row r="16" spans="1:6" ht="48" thickBot="1">
      <c r="A16" s="8" t="s">
        <v>69</v>
      </c>
      <c r="B16" s="24" t="s">
        <v>95</v>
      </c>
      <c r="C16" s="15">
        <v>4247200</v>
      </c>
      <c r="D16" s="30">
        <v>5283600</v>
      </c>
      <c r="E16" s="15">
        <v>5066200</v>
      </c>
      <c r="F16" s="15">
        <v>5260000</v>
      </c>
    </row>
    <row r="17" spans="1:6" ht="48" thickBot="1">
      <c r="A17" s="8" t="s">
        <v>70</v>
      </c>
      <c r="B17" s="24" t="s">
        <v>71</v>
      </c>
      <c r="C17" s="15">
        <v>16601045</v>
      </c>
      <c r="D17" s="30">
        <v>18439345</v>
      </c>
      <c r="E17" s="15">
        <v>18743127</v>
      </c>
      <c r="F17" s="15">
        <v>19681566</v>
      </c>
    </row>
    <row r="18" spans="1:6" ht="32.25" thickBot="1">
      <c r="A18" s="8" t="s">
        <v>72</v>
      </c>
      <c r="B18" s="24" t="s">
        <v>73</v>
      </c>
      <c r="C18" s="15">
        <v>4857800</v>
      </c>
      <c r="D18" s="30">
        <v>5871500</v>
      </c>
      <c r="E18" s="15">
        <v>6105100</v>
      </c>
      <c r="F18" s="15">
        <v>6339100</v>
      </c>
    </row>
    <row r="19" spans="1:6" ht="32.25" thickBot="1">
      <c r="A19" s="8" t="s">
        <v>74</v>
      </c>
      <c r="B19" s="24" t="s">
        <v>75</v>
      </c>
      <c r="C19" s="15">
        <v>14618800</v>
      </c>
      <c r="D19" s="30">
        <v>18247300</v>
      </c>
      <c r="E19" s="15">
        <v>18976900</v>
      </c>
      <c r="F19" s="15">
        <v>19706000</v>
      </c>
    </row>
    <row r="20" spans="1:6" ht="32.25" thickBot="1">
      <c r="A20" s="8" t="s">
        <v>76</v>
      </c>
      <c r="B20" s="24" t="s">
        <v>77</v>
      </c>
      <c r="C20" s="15">
        <v>8840000</v>
      </c>
      <c r="D20" s="30">
        <v>16307100</v>
      </c>
      <c r="E20" s="15">
        <v>17070005</v>
      </c>
      <c r="F20" s="15">
        <v>17854947</v>
      </c>
    </row>
    <row r="21" spans="1:6" ht="16.5" thickBot="1">
      <c r="A21" s="8" t="s">
        <v>78</v>
      </c>
      <c r="B21" s="24" t="s">
        <v>79</v>
      </c>
      <c r="C21" s="15">
        <v>130935600</v>
      </c>
      <c r="D21" s="30">
        <v>127779200</v>
      </c>
      <c r="E21" s="15">
        <v>144719200</v>
      </c>
      <c r="F21" s="15">
        <v>166536900</v>
      </c>
    </row>
    <row r="22" spans="1:6" ht="48" thickBot="1">
      <c r="A22" s="8" t="s">
        <v>80</v>
      </c>
      <c r="B22" s="24" t="s">
        <v>81</v>
      </c>
      <c r="C22" s="15">
        <v>6837062</v>
      </c>
      <c r="D22" s="30">
        <v>9473700</v>
      </c>
      <c r="E22" s="15">
        <v>9414900</v>
      </c>
      <c r="F22" s="15">
        <v>9802200</v>
      </c>
    </row>
    <row r="23" spans="1:6" ht="32.25" thickBot="1">
      <c r="A23" s="8" t="s">
        <v>82</v>
      </c>
      <c r="B23" s="24" t="s">
        <v>83</v>
      </c>
      <c r="C23" s="15">
        <v>68520288</v>
      </c>
      <c r="D23" s="30">
        <v>75374558</v>
      </c>
      <c r="E23" s="15">
        <v>72334123</v>
      </c>
      <c r="F23" s="15">
        <v>76171314</v>
      </c>
    </row>
    <row r="24" spans="1:6" ht="32.25" thickBot="1">
      <c r="A24" s="8" t="s">
        <v>84</v>
      </c>
      <c r="B24" s="24" t="s">
        <v>85</v>
      </c>
      <c r="C24" s="15">
        <v>58981017</v>
      </c>
      <c r="D24" s="30">
        <v>66979943</v>
      </c>
      <c r="E24" s="15">
        <v>62092276</v>
      </c>
      <c r="F24" s="15">
        <v>65392755</v>
      </c>
    </row>
    <row r="25" spans="1:6" ht="32.25" thickBot="1">
      <c r="A25" s="8" t="s">
        <v>86</v>
      </c>
      <c r="B25" s="24" t="s">
        <v>87</v>
      </c>
      <c r="C25" s="15">
        <v>63322257</v>
      </c>
      <c r="D25" s="30">
        <v>68376470</v>
      </c>
      <c r="E25" s="15">
        <v>66569334</v>
      </c>
      <c r="F25" s="15">
        <v>70052038</v>
      </c>
    </row>
    <row r="26" spans="1:6" ht="32.25" thickBot="1">
      <c r="A26" s="8" t="s">
        <v>88</v>
      </c>
      <c r="B26" s="24" t="s">
        <v>89</v>
      </c>
      <c r="C26" s="15">
        <v>84725319</v>
      </c>
      <c r="D26" s="30">
        <v>92031101</v>
      </c>
      <c r="E26" s="15">
        <v>89259971</v>
      </c>
      <c r="F26" s="15">
        <v>94028436</v>
      </c>
    </row>
    <row r="27" spans="1:6" s="20" customFormat="1" ht="29.25" thickBot="1">
      <c r="A27" s="2" t="s">
        <v>19</v>
      </c>
      <c r="B27" s="23" t="s">
        <v>52</v>
      </c>
      <c r="C27" s="25">
        <f>SUM(C6:C26)</f>
        <v>5010380038.96</v>
      </c>
      <c r="D27" s="25">
        <f t="shared" ref="D27:F27" si="0">SUM(D6:D26)</f>
        <v>3947927138</v>
      </c>
      <c r="E27" s="25">
        <f t="shared" si="0"/>
        <v>4026543614</v>
      </c>
      <c r="F27" s="25">
        <f t="shared" si="0"/>
        <v>4286381989</v>
      </c>
    </row>
    <row r="28" spans="1:6" ht="20.100000000000001" customHeight="1" thickBot="1">
      <c r="A28" s="91" t="s">
        <v>51</v>
      </c>
      <c r="B28" s="92"/>
      <c r="C28" s="92"/>
      <c r="D28" s="92"/>
      <c r="E28" s="92"/>
      <c r="F28" s="93"/>
    </row>
    <row r="29" spans="1:6" ht="79.5" thickBot="1">
      <c r="A29" s="8" t="s">
        <v>53</v>
      </c>
      <c r="B29" s="24" t="s">
        <v>113</v>
      </c>
      <c r="C29" s="15">
        <v>20200000</v>
      </c>
      <c r="D29" s="15">
        <v>20220000</v>
      </c>
      <c r="E29" s="15">
        <v>21390000</v>
      </c>
      <c r="F29" s="15">
        <v>22594980</v>
      </c>
    </row>
    <row r="30" spans="1:6" ht="63.75" thickBot="1">
      <c r="A30" s="8" t="s">
        <v>78</v>
      </c>
      <c r="B30" s="24" t="s">
        <v>114</v>
      </c>
      <c r="C30" s="15"/>
      <c r="D30" s="15">
        <v>6143100</v>
      </c>
      <c r="E30" s="15">
        <v>6311100</v>
      </c>
      <c r="F30" s="15">
        <v>15382200</v>
      </c>
    </row>
    <row r="31" spans="1:6" ht="29.25" thickBot="1">
      <c r="A31" s="2" t="s">
        <v>19</v>
      </c>
      <c r="B31" s="23" t="s">
        <v>90</v>
      </c>
      <c r="C31" s="25">
        <f>C29+C30</f>
        <v>20200000</v>
      </c>
      <c r="D31" s="25">
        <f t="shared" ref="D31:F31" si="1">D29+D30</f>
        <v>26363100</v>
      </c>
      <c r="E31" s="25">
        <f t="shared" si="1"/>
        <v>27701100</v>
      </c>
      <c r="F31" s="25">
        <f t="shared" si="1"/>
        <v>37977180</v>
      </c>
    </row>
    <row r="32" spans="1:6" ht="16.5" thickBot="1">
      <c r="A32" s="7" t="s">
        <v>19</v>
      </c>
      <c r="B32" s="23" t="s">
        <v>20</v>
      </c>
      <c r="C32" s="25">
        <f>C27+C31</f>
        <v>5030580038.96</v>
      </c>
      <c r="D32" s="25">
        <f t="shared" ref="D32:F32" si="2">D27+D31</f>
        <v>3974290238</v>
      </c>
      <c r="E32" s="25">
        <f t="shared" si="2"/>
        <v>4054244714</v>
      </c>
      <c r="F32" s="25">
        <f t="shared" si="2"/>
        <v>4324359169</v>
      </c>
    </row>
    <row r="33" spans="1:1">
      <c r="A33" s="6" t="s">
        <v>16</v>
      </c>
    </row>
    <row r="34" spans="1:1">
      <c r="A34" s="18" t="s">
        <v>24</v>
      </c>
    </row>
    <row r="35" spans="1:1">
      <c r="A35" s="18" t="s">
        <v>25</v>
      </c>
    </row>
    <row r="36" spans="1:1">
      <c r="A36" s="18" t="s">
        <v>26</v>
      </c>
    </row>
  </sheetData>
  <mergeCells count="4">
    <mergeCell ref="A2:F2"/>
    <mergeCell ref="E1:F1"/>
    <mergeCell ref="A5:F5"/>
    <mergeCell ref="A28:F28"/>
  </mergeCells>
  <pageMargins left="0.31496062992125984" right="0.23622047244094491" top="0.31496062992125984" bottom="0.23622047244094491" header="0.31496062992125984" footer="0.31496062992125984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5"/>
  <cols>
    <col min="1" max="1" width="16.42578125" style="72" customWidth="1"/>
    <col min="2" max="2" width="56.7109375" style="72" customWidth="1"/>
    <col min="3" max="3" width="67.5703125" style="72" customWidth="1"/>
    <col min="4" max="4" width="16.85546875" style="72" customWidth="1"/>
    <col min="5" max="5" width="18.7109375" style="72" customWidth="1"/>
    <col min="6" max="6" width="16.42578125" style="72" customWidth="1"/>
    <col min="7" max="16384" width="9.140625" style="73"/>
  </cols>
  <sheetData>
    <row r="1" spans="1:6" ht="18.75">
      <c r="A1" s="70"/>
      <c r="B1" s="71"/>
      <c r="C1" s="71"/>
      <c r="D1" s="71"/>
      <c r="E1" s="96" t="s">
        <v>146</v>
      </c>
      <c r="F1" s="96"/>
    </row>
    <row r="2" spans="1:6" ht="18.75">
      <c r="A2" s="70"/>
      <c r="B2" s="71"/>
      <c r="C2" s="71"/>
      <c r="D2" s="71"/>
      <c r="E2" s="75"/>
      <c r="F2" s="75"/>
    </row>
    <row r="3" spans="1:6" ht="18.75">
      <c r="A3" s="97" t="s">
        <v>141</v>
      </c>
      <c r="B3" s="97"/>
      <c r="C3" s="97"/>
      <c r="D3" s="97"/>
      <c r="E3" s="97"/>
      <c r="F3" s="97"/>
    </row>
    <row r="4" spans="1:6" ht="18.75">
      <c r="A4" s="76"/>
      <c r="B4" s="76"/>
      <c r="C4" s="76"/>
      <c r="D4" s="76"/>
      <c r="E4" s="76"/>
      <c r="F4" s="76"/>
    </row>
    <row r="5" spans="1:6" ht="18.75">
      <c r="A5" s="41"/>
      <c r="B5" s="42"/>
      <c r="C5" s="42"/>
      <c r="D5" s="42"/>
      <c r="E5" s="42"/>
      <c r="F5" s="43" t="s">
        <v>1</v>
      </c>
    </row>
    <row r="6" spans="1:6" ht="98.25">
      <c r="A6" s="44" t="s">
        <v>118</v>
      </c>
      <c r="B6" s="44" t="s">
        <v>119</v>
      </c>
      <c r="C6" s="44" t="s">
        <v>147</v>
      </c>
      <c r="D6" s="44" t="s">
        <v>120</v>
      </c>
      <c r="E6" s="44" t="s">
        <v>121</v>
      </c>
      <c r="F6" s="44" t="s">
        <v>122</v>
      </c>
    </row>
    <row r="7" spans="1:6">
      <c r="A7" s="45">
        <v>1</v>
      </c>
      <c r="B7" s="45">
        <v>4</v>
      </c>
      <c r="C7" s="45">
        <v>5</v>
      </c>
      <c r="D7" s="45">
        <v>8</v>
      </c>
      <c r="E7" s="45">
        <v>9</v>
      </c>
      <c r="F7" s="45">
        <v>10</v>
      </c>
    </row>
    <row r="8" spans="1:6" ht="28.5">
      <c r="A8" s="46" t="s">
        <v>58</v>
      </c>
      <c r="B8" s="47" t="s">
        <v>59</v>
      </c>
      <c r="C8" s="48"/>
      <c r="D8" s="49">
        <f t="shared" ref="D8:F9" si="0">D9</f>
        <v>0</v>
      </c>
      <c r="E8" s="49">
        <f t="shared" si="0"/>
        <v>1048385</v>
      </c>
      <c r="F8" s="49">
        <f t="shared" si="0"/>
        <v>3645254</v>
      </c>
    </row>
    <row r="9" spans="1:6" ht="28.5">
      <c r="A9" s="46" t="s">
        <v>123</v>
      </c>
      <c r="B9" s="47" t="s">
        <v>59</v>
      </c>
      <c r="C9" s="48"/>
      <c r="D9" s="50">
        <f t="shared" si="0"/>
        <v>0</v>
      </c>
      <c r="E9" s="50">
        <f t="shared" si="0"/>
        <v>1048385</v>
      </c>
      <c r="F9" s="50">
        <f t="shared" si="0"/>
        <v>3645254</v>
      </c>
    </row>
    <row r="10" spans="1:6" ht="45">
      <c r="A10" s="51" t="s">
        <v>124</v>
      </c>
      <c r="B10" s="52" t="s">
        <v>125</v>
      </c>
      <c r="C10" s="53" t="s">
        <v>148</v>
      </c>
      <c r="D10" s="54">
        <v>0</v>
      </c>
      <c r="E10" s="55">
        <v>1048385</v>
      </c>
      <c r="F10" s="55">
        <v>3645254</v>
      </c>
    </row>
    <row r="11" spans="1:6" ht="28.5">
      <c r="A11" s="56" t="s">
        <v>62</v>
      </c>
      <c r="B11" s="57" t="s">
        <v>63</v>
      </c>
      <c r="C11" s="58"/>
      <c r="D11" s="50">
        <f>D12</f>
        <v>46700000</v>
      </c>
      <c r="E11" s="59">
        <f>E12</f>
        <v>133058886</v>
      </c>
      <c r="F11" s="59">
        <f>F12</f>
        <v>134025252</v>
      </c>
    </row>
    <row r="12" spans="1:6" ht="28.5">
      <c r="A12" s="56" t="s">
        <v>126</v>
      </c>
      <c r="B12" s="57" t="s">
        <v>63</v>
      </c>
      <c r="C12" s="58"/>
      <c r="D12" s="50">
        <f>SUM(D13:D21)</f>
        <v>46700000</v>
      </c>
      <c r="E12" s="59">
        <f>SUM(E13:E21)</f>
        <v>133058886</v>
      </c>
      <c r="F12" s="59">
        <f>SUM(F13:F21)</f>
        <v>134025252</v>
      </c>
    </row>
    <row r="13" spans="1:6" ht="45">
      <c r="A13" s="60" t="s">
        <v>127</v>
      </c>
      <c r="B13" s="61" t="s">
        <v>128</v>
      </c>
      <c r="C13" s="62" t="s">
        <v>149</v>
      </c>
      <c r="D13" s="63">
        <v>1000000</v>
      </c>
      <c r="E13" s="55">
        <v>3830000</v>
      </c>
      <c r="F13" s="55">
        <v>0</v>
      </c>
    </row>
    <row r="14" spans="1:6" ht="75">
      <c r="A14" s="60" t="s">
        <v>127</v>
      </c>
      <c r="B14" s="61" t="s">
        <v>128</v>
      </c>
      <c r="C14" s="62" t="s">
        <v>150</v>
      </c>
      <c r="D14" s="63">
        <v>1000000</v>
      </c>
      <c r="E14" s="55">
        <v>8549102</v>
      </c>
      <c r="F14" s="55">
        <v>0</v>
      </c>
    </row>
    <row r="15" spans="1:6" ht="30">
      <c r="A15" s="60" t="s">
        <v>127</v>
      </c>
      <c r="B15" s="61" t="s">
        <v>128</v>
      </c>
      <c r="C15" s="62" t="s">
        <v>151</v>
      </c>
      <c r="D15" s="63">
        <v>30000000</v>
      </c>
      <c r="E15" s="55">
        <v>26342968</v>
      </c>
      <c r="F15" s="55">
        <v>0</v>
      </c>
    </row>
    <row r="16" spans="1:6" ht="45">
      <c r="A16" s="60" t="s">
        <v>127</v>
      </c>
      <c r="B16" s="61" t="s">
        <v>128</v>
      </c>
      <c r="C16" s="62" t="s">
        <v>152</v>
      </c>
      <c r="D16" s="63">
        <v>500000</v>
      </c>
      <c r="E16" s="55">
        <v>5723922</v>
      </c>
      <c r="F16" s="55">
        <v>0</v>
      </c>
    </row>
    <row r="17" spans="1:6" ht="45">
      <c r="A17" s="60" t="s">
        <v>127</v>
      </c>
      <c r="B17" s="61" t="s">
        <v>128</v>
      </c>
      <c r="C17" s="62" t="s">
        <v>153</v>
      </c>
      <c r="D17" s="63">
        <v>10000000</v>
      </c>
      <c r="E17" s="55">
        <v>25019283</v>
      </c>
      <c r="F17" s="55">
        <v>61354770</v>
      </c>
    </row>
    <row r="18" spans="1:6" ht="45">
      <c r="A18" s="60" t="s">
        <v>127</v>
      </c>
      <c r="B18" s="61" t="s">
        <v>128</v>
      </c>
      <c r="C18" s="64" t="s">
        <v>154</v>
      </c>
      <c r="D18" s="63">
        <v>200000</v>
      </c>
      <c r="E18" s="55">
        <v>12600000</v>
      </c>
      <c r="F18" s="55">
        <v>0</v>
      </c>
    </row>
    <row r="19" spans="1:6" ht="45">
      <c r="A19" s="60" t="s">
        <v>127</v>
      </c>
      <c r="B19" s="61" t="s">
        <v>128</v>
      </c>
      <c r="C19" s="64" t="s">
        <v>155</v>
      </c>
      <c r="D19" s="63">
        <v>1500000</v>
      </c>
      <c r="E19" s="55">
        <v>23801376</v>
      </c>
      <c r="F19" s="55">
        <v>55954452</v>
      </c>
    </row>
    <row r="20" spans="1:6" ht="60">
      <c r="A20" s="60" t="s">
        <v>127</v>
      </c>
      <c r="B20" s="61" t="s">
        <v>128</v>
      </c>
      <c r="C20" s="64" t="s">
        <v>156</v>
      </c>
      <c r="D20" s="63">
        <v>1000000</v>
      </c>
      <c r="E20" s="55">
        <v>11917794</v>
      </c>
      <c r="F20" s="55">
        <v>0</v>
      </c>
    </row>
    <row r="21" spans="1:6" ht="45">
      <c r="A21" s="60" t="s">
        <v>127</v>
      </c>
      <c r="B21" s="61" t="s">
        <v>128</v>
      </c>
      <c r="C21" s="65" t="s">
        <v>157</v>
      </c>
      <c r="D21" s="63">
        <v>1500000</v>
      </c>
      <c r="E21" s="55">
        <v>15274441</v>
      </c>
      <c r="F21" s="55">
        <v>16716030</v>
      </c>
    </row>
    <row r="22" spans="1:6" ht="42.75">
      <c r="A22" s="56" t="s">
        <v>64</v>
      </c>
      <c r="B22" s="57" t="s">
        <v>65</v>
      </c>
      <c r="C22" s="58"/>
      <c r="D22" s="50">
        <f>D23</f>
        <v>0</v>
      </c>
      <c r="E22" s="59">
        <f>E23</f>
        <v>77200000</v>
      </c>
      <c r="F22" s="59">
        <f>F23</f>
        <v>82724899</v>
      </c>
    </row>
    <row r="23" spans="1:6" ht="42.75">
      <c r="A23" s="56" t="s">
        <v>129</v>
      </c>
      <c r="B23" s="57" t="s">
        <v>65</v>
      </c>
      <c r="C23" s="58"/>
      <c r="D23" s="50">
        <f>SUM(D24:D29)</f>
        <v>0</v>
      </c>
      <c r="E23" s="59">
        <f>SUM(E24:E29)</f>
        <v>77200000</v>
      </c>
      <c r="F23" s="59">
        <f>SUM(F24:F29)</f>
        <v>82724899</v>
      </c>
    </row>
    <row r="24" spans="1:6" ht="45">
      <c r="A24" s="66" t="s">
        <v>130</v>
      </c>
      <c r="B24" s="61" t="s">
        <v>131</v>
      </c>
      <c r="C24" s="65" t="s">
        <v>158</v>
      </c>
      <c r="D24" s="63">
        <v>0</v>
      </c>
      <c r="E24" s="55">
        <v>5949314</v>
      </c>
      <c r="F24" s="55">
        <v>0</v>
      </c>
    </row>
    <row r="25" spans="1:6" ht="60">
      <c r="A25" s="66" t="s">
        <v>130</v>
      </c>
      <c r="B25" s="61" t="s">
        <v>131</v>
      </c>
      <c r="C25" s="65" t="s">
        <v>159</v>
      </c>
      <c r="D25" s="63">
        <v>0</v>
      </c>
      <c r="E25" s="55">
        <v>19999948</v>
      </c>
      <c r="F25" s="55">
        <v>19190053</v>
      </c>
    </row>
    <row r="26" spans="1:6" ht="60">
      <c r="A26" s="66" t="s">
        <v>130</v>
      </c>
      <c r="B26" s="61" t="s">
        <v>131</v>
      </c>
      <c r="C26" s="65" t="s">
        <v>160</v>
      </c>
      <c r="D26" s="63">
        <v>0</v>
      </c>
      <c r="E26" s="55">
        <v>22246787</v>
      </c>
      <c r="F26" s="55">
        <v>22246787</v>
      </c>
    </row>
    <row r="27" spans="1:6" ht="60">
      <c r="A27" s="66" t="s">
        <v>130</v>
      </c>
      <c r="B27" s="61" t="s">
        <v>131</v>
      </c>
      <c r="C27" s="65" t="s">
        <v>161</v>
      </c>
      <c r="D27" s="63">
        <v>0</v>
      </c>
      <c r="E27" s="55">
        <v>0</v>
      </c>
      <c r="F27" s="55">
        <v>22977253</v>
      </c>
    </row>
    <row r="28" spans="1:6" ht="60">
      <c r="A28" s="66" t="s">
        <v>130</v>
      </c>
      <c r="B28" s="61" t="s">
        <v>131</v>
      </c>
      <c r="C28" s="65" t="s">
        <v>162</v>
      </c>
      <c r="D28" s="63">
        <v>0</v>
      </c>
      <c r="E28" s="55">
        <v>0</v>
      </c>
      <c r="F28" s="55">
        <v>18310806</v>
      </c>
    </row>
    <row r="29" spans="1:6" ht="45">
      <c r="A29" s="66" t="s">
        <v>130</v>
      </c>
      <c r="B29" s="61" t="s">
        <v>131</v>
      </c>
      <c r="C29" s="65" t="s">
        <v>163</v>
      </c>
      <c r="D29" s="63">
        <v>0</v>
      </c>
      <c r="E29" s="55">
        <v>29003951</v>
      </c>
      <c r="F29" s="55">
        <v>0</v>
      </c>
    </row>
    <row r="30" spans="1:6" ht="28.5">
      <c r="A30" s="56" t="s">
        <v>66</v>
      </c>
      <c r="B30" s="57" t="s">
        <v>67</v>
      </c>
      <c r="C30" s="58"/>
      <c r="D30" s="50">
        <f>D31</f>
        <v>10802868</v>
      </c>
      <c r="E30" s="59">
        <f>E31</f>
        <v>65853760</v>
      </c>
      <c r="F30" s="59">
        <f>F31</f>
        <v>71119900</v>
      </c>
    </row>
    <row r="31" spans="1:6" ht="28.5">
      <c r="A31" s="56" t="s">
        <v>132</v>
      </c>
      <c r="B31" s="57" t="s">
        <v>67</v>
      </c>
      <c r="C31" s="58"/>
      <c r="D31" s="50">
        <f>SUM(D32:D36)</f>
        <v>10802868</v>
      </c>
      <c r="E31" s="59">
        <f>SUM(E32:E36)</f>
        <v>65853760</v>
      </c>
      <c r="F31" s="59">
        <f>SUM(F32:F36)</f>
        <v>71119900</v>
      </c>
    </row>
    <row r="32" spans="1:6" ht="45">
      <c r="A32" s="60" t="s">
        <v>133</v>
      </c>
      <c r="B32" s="61" t="s">
        <v>131</v>
      </c>
      <c r="C32" s="62" t="s">
        <v>164</v>
      </c>
      <c r="D32" s="63">
        <v>5000000</v>
      </c>
      <c r="E32" s="55">
        <v>7166540</v>
      </c>
      <c r="F32" s="55">
        <v>7000000</v>
      </c>
    </row>
    <row r="33" spans="1:6" ht="45">
      <c r="A33" s="60" t="s">
        <v>133</v>
      </c>
      <c r="B33" s="61" t="s">
        <v>131</v>
      </c>
      <c r="C33" s="62" t="s">
        <v>165</v>
      </c>
      <c r="D33" s="63">
        <v>2000000</v>
      </c>
      <c r="E33" s="55">
        <f>40000000-5000000-10000000</f>
        <v>25000000</v>
      </c>
      <c r="F33" s="55">
        <f>6388791+5000000+10000000</f>
        <v>21388791</v>
      </c>
    </row>
    <row r="34" spans="1:6" ht="45">
      <c r="A34" s="60" t="s">
        <v>133</v>
      </c>
      <c r="B34" s="61" t="s">
        <v>131</v>
      </c>
      <c r="C34" s="62" t="s">
        <v>166</v>
      </c>
      <c r="D34" s="63">
        <v>568833</v>
      </c>
      <c r="E34" s="55">
        <f>28082500-10000000-4395280</f>
        <v>13687220</v>
      </c>
      <c r="F34" s="55">
        <f>8699943+10000000+4395280-7236652</f>
        <v>15858571</v>
      </c>
    </row>
    <row r="35" spans="1:6" ht="30">
      <c r="A35" s="60" t="s">
        <v>134</v>
      </c>
      <c r="B35" s="61" t="s">
        <v>125</v>
      </c>
      <c r="C35" s="67" t="s">
        <v>167</v>
      </c>
      <c r="D35" s="63">
        <v>2011695</v>
      </c>
      <c r="E35" s="55">
        <v>15000000</v>
      </c>
      <c r="F35" s="55">
        <v>9817218</v>
      </c>
    </row>
    <row r="36" spans="1:6" ht="30">
      <c r="A36" s="60" t="s">
        <v>135</v>
      </c>
      <c r="B36" s="61" t="s">
        <v>136</v>
      </c>
      <c r="C36" s="62" t="s">
        <v>168</v>
      </c>
      <c r="D36" s="63">
        <v>1222340</v>
      </c>
      <c r="E36" s="55">
        <v>5000000</v>
      </c>
      <c r="F36" s="55">
        <v>17055320</v>
      </c>
    </row>
    <row r="37" spans="1:6" ht="28.5">
      <c r="A37" s="56" t="s">
        <v>82</v>
      </c>
      <c r="B37" s="57" t="s">
        <v>83</v>
      </c>
      <c r="C37" s="58"/>
      <c r="D37" s="50">
        <f>D38</f>
        <v>200000</v>
      </c>
      <c r="E37" s="59">
        <f>E38</f>
        <v>211399</v>
      </c>
      <c r="F37" s="59">
        <f>F38</f>
        <v>223450</v>
      </c>
    </row>
    <row r="38" spans="1:6" ht="28.5">
      <c r="A38" s="56" t="s">
        <v>137</v>
      </c>
      <c r="B38" s="57" t="s">
        <v>83</v>
      </c>
      <c r="C38" s="58"/>
      <c r="D38" s="50">
        <f>SUM(D39:D39)</f>
        <v>200000</v>
      </c>
      <c r="E38" s="59">
        <f>SUM(E39:E39)</f>
        <v>211399</v>
      </c>
      <c r="F38" s="59">
        <f>SUM(F39:F39)</f>
        <v>223450</v>
      </c>
    </row>
    <row r="39" spans="1:6" ht="45">
      <c r="A39" s="60" t="s">
        <v>138</v>
      </c>
      <c r="B39" s="61" t="s">
        <v>128</v>
      </c>
      <c r="C39" s="65" t="s">
        <v>169</v>
      </c>
      <c r="D39" s="63">
        <v>200000</v>
      </c>
      <c r="E39" s="55">
        <v>211399</v>
      </c>
      <c r="F39" s="55">
        <v>223450</v>
      </c>
    </row>
    <row r="40" spans="1:6">
      <c r="A40" s="68" t="s">
        <v>139</v>
      </c>
      <c r="B40" s="68" t="s">
        <v>140</v>
      </c>
      <c r="C40" s="68" t="s">
        <v>139</v>
      </c>
      <c r="D40" s="69">
        <f>D37+D30+D11+D22+D8</f>
        <v>57702868</v>
      </c>
      <c r="E40" s="69">
        <f>E37+E30+E11+E22+E8</f>
        <v>277372430</v>
      </c>
      <c r="F40" s="69">
        <f>F37+F30+F11+F22+F8</f>
        <v>291738755</v>
      </c>
    </row>
  </sheetData>
  <mergeCells count="2">
    <mergeCell ref="E1:F1"/>
    <mergeCell ref="A3:F3"/>
  </mergeCells>
  <pageMargins left="0.43307086614173229" right="0.23622047244094491" top="0.23622047244094491" bottom="0.23622047244094491" header="0.31496062992125984" footer="0.31496062992125984"/>
  <pageSetup paperSize="9" scale="72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4</vt:lpstr>
      <vt:lpstr>Додаток 5</vt:lpstr>
      <vt:lpstr>'Додаток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2019-12-19T16:45:06Z</cp:lastPrinted>
  <dcterms:created xsi:type="dcterms:W3CDTF">2019-11-07T12:56:31Z</dcterms:created>
  <dcterms:modified xsi:type="dcterms:W3CDTF">2019-12-19T16:45:08Z</dcterms:modified>
</cp:coreProperties>
</file>